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Прил.4 ист" sheetId="1" r:id="rId1"/>
    <sheet name="Прил.6 Расходы" sheetId="10" r:id="rId2"/>
    <sheet name="Прил.8 Ведомств.стр." sheetId="11" r:id="rId3"/>
    <sheet name="Прил 10, Прил 11 Перечень МП" sheetId="22" r:id="rId4"/>
    <sheet name="Прил.13,14 Фин. МП" sheetId="23" r:id="rId5"/>
    <sheet name="Прил 16 ПНО" sheetId="24" r:id="rId6"/>
    <sheet name="Прил 18 Прогр" sheetId="21" r:id="rId7"/>
  </sheets>
  <definedNames>
    <definedName name="_xlnm._FilterDatabase" localSheetId="1" hidden="1">'Прил.6 Расходы'!$B$11:$E$12</definedName>
    <definedName name="_xlnm.Print_Area" localSheetId="0">'Прил.4 ист'!$A$1:$F$49</definedName>
    <definedName name="_xlnm.Print_Area" localSheetId="1">'Прил.6 Расходы'!$A$1:$K$282</definedName>
    <definedName name="_xlnm.Print_Area" localSheetId="2">'Прил.8 Ведомств.стр.'!$A$1:$J$253</definedName>
  </definedNames>
  <calcPr calcId="125725"/>
</workbook>
</file>

<file path=xl/calcChain.xml><?xml version="1.0" encoding="utf-8"?>
<calcChain xmlns="http://schemas.openxmlformats.org/spreadsheetml/2006/main">
  <c r="G102" i="11"/>
  <c r="G96"/>
  <c r="F223" i="10"/>
  <c r="G229"/>
  <c r="F229"/>
  <c r="G157"/>
  <c r="F157"/>
  <c r="H226" i="11"/>
  <c r="G226"/>
  <c r="G51" i="10"/>
  <c r="C69" i="22"/>
  <c r="C34"/>
  <c r="G142" i="10"/>
  <c r="F142"/>
  <c r="F98"/>
  <c r="L21" i="24"/>
  <c r="J21"/>
  <c r="H69" i="23"/>
  <c r="G69"/>
  <c r="H33"/>
  <c r="G33"/>
  <c r="D69" i="22"/>
  <c r="D34"/>
  <c r="H252" i="11"/>
  <c r="H251" s="1"/>
  <c r="H250" s="1"/>
  <c r="H249" s="1"/>
  <c r="G252"/>
  <c r="G251" s="1"/>
  <c r="G250" s="1"/>
  <c r="G249" s="1"/>
  <c r="G260" i="10"/>
  <c r="G259" s="1"/>
  <c r="F260"/>
  <c r="F259" s="1"/>
  <c r="G25"/>
  <c r="F25"/>
  <c r="H112" i="11"/>
  <c r="G112"/>
  <c r="G223" i="10"/>
  <c r="F111"/>
  <c r="G111"/>
  <c r="F146"/>
  <c r="F30" l="1"/>
  <c r="F29" s="1"/>
  <c r="G27" i="11" l="1"/>
  <c r="G26" s="1"/>
  <c r="F28" i="10"/>
  <c r="G18"/>
  <c r="F18"/>
  <c r="E42" i="1"/>
  <c r="G222" i="11" l="1"/>
  <c r="E48" i="1"/>
  <c r="E47" s="1"/>
  <c r="E46" s="1"/>
  <c r="E40"/>
  <c r="E38" s="1"/>
  <c r="E29"/>
  <c r="E22"/>
  <c r="H193" i="11"/>
  <c r="G193"/>
  <c r="H248"/>
  <c r="H247"/>
  <c r="H246"/>
  <c r="H245"/>
  <c r="H243"/>
  <c r="H242" s="1"/>
  <c r="H241" s="1"/>
  <c r="H240"/>
  <c r="H239" s="1"/>
  <c r="H238" s="1"/>
  <c r="H237"/>
  <c r="H233"/>
  <c r="H228"/>
  <c r="H227" s="1"/>
  <c r="H225"/>
  <c r="H224"/>
  <c r="H223"/>
  <c r="H222"/>
  <c r="H221"/>
  <c r="H219"/>
  <c r="H215"/>
  <c r="H214"/>
  <c r="H213" s="1"/>
  <c r="H212" s="1"/>
  <c r="H210"/>
  <c r="H209"/>
  <c r="H208"/>
  <c r="H207"/>
  <c r="H206"/>
  <c r="H205"/>
  <c r="H204"/>
  <c r="H201"/>
  <c r="H200"/>
  <c r="H199"/>
  <c r="H194"/>
  <c r="H192"/>
  <c r="H191"/>
  <c r="H190"/>
  <c r="H189"/>
  <c r="H188"/>
  <c r="H187"/>
  <c r="H185"/>
  <c r="H180"/>
  <c r="H179"/>
  <c r="H178"/>
  <c r="H177"/>
  <c r="H176"/>
  <c r="H175"/>
  <c r="H171"/>
  <c r="H170"/>
  <c r="H169"/>
  <c r="H168" s="1"/>
  <c r="H167" s="1"/>
  <c r="H166"/>
  <c r="H165" s="1"/>
  <c r="H164" s="1"/>
  <c r="H163" s="1"/>
  <c r="H158"/>
  <c r="H157" s="1"/>
  <c r="H156" s="1"/>
  <c r="H155" s="1"/>
  <c r="H154" s="1"/>
  <c r="H153"/>
  <c r="H152"/>
  <c r="H150"/>
  <c r="H149"/>
  <c r="H148"/>
  <c r="H147"/>
  <c r="H146" s="1"/>
  <c r="H145" s="1"/>
  <c r="H144" s="1"/>
  <c r="H143" s="1"/>
  <c r="H142" s="1"/>
  <c r="H140"/>
  <c r="H139" s="1"/>
  <c r="H138" s="1"/>
  <c r="H137"/>
  <c r="H136"/>
  <c r="H135"/>
  <c r="H129"/>
  <c r="H128"/>
  <c r="H127"/>
  <c r="H126" s="1"/>
  <c r="H122"/>
  <c r="H121"/>
  <c r="H120"/>
  <c r="H118"/>
  <c r="H117" s="1"/>
  <c r="H116" s="1"/>
  <c r="H111"/>
  <c r="H110"/>
  <c r="H108"/>
  <c r="H107" s="1"/>
  <c r="H105"/>
  <c r="H104" s="1"/>
  <c r="H103" s="1"/>
  <c r="H101"/>
  <c r="H100"/>
  <c r="H99" s="1"/>
  <c r="H98" s="1"/>
  <c r="H95"/>
  <c r="H93"/>
  <c r="H92"/>
  <c r="H91"/>
  <c r="H90"/>
  <c r="H89" s="1"/>
  <c r="H85"/>
  <c r="H84"/>
  <c r="H83"/>
  <c r="H82"/>
  <c r="H81"/>
  <c r="H80"/>
  <c r="H74"/>
  <c r="H73"/>
  <c r="H71"/>
  <c r="H70"/>
  <c r="H69"/>
  <c r="H68"/>
  <c r="H67"/>
  <c r="H65"/>
  <c r="H64"/>
  <c r="H63"/>
  <c r="H60" s="1"/>
  <c r="H58"/>
  <c r="H57"/>
  <c r="H56"/>
  <c r="H55"/>
  <c r="H54"/>
  <c r="H53"/>
  <c r="H52"/>
  <c r="H51"/>
  <c r="H50"/>
  <c r="H49"/>
  <c r="H48"/>
  <c r="H47"/>
  <c r="H46"/>
  <c r="H45"/>
  <c r="H44"/>
  <c r="H43" s="1"/>
  <c r="H42" s="1"/>
  <c r="H40"/>
  <c r="H36"/>
  <c r="H35" s="1"/>
  <c r="H34" s="1"/>
  <c r="H33"/>
  <c r="H32"/>
  <c r="H31"/>
  <c r="H30"/>
  <c r="H29"/>
  <c r="H28"/>
  <c r="H23"/>
  <c r="H22" s="1"/>
  <c r="H21"/>
  <c r="H19" s="1"/>
  <c r="H17"/>
  <c r="H16" s="1"/>
  <c r="H15" s="1"/>
  <c r="H14" s="1"/>
  <c r="G273" i="10"/>
  <c r="G272" s="1"/>
  <c r="G271"/>
  <c r="G270" s="1"/>
  <c r="G269" s="1"/>
  <c r="G268" s="1"/>
  <c r="G266"/>
  <c r="G265" s="1"/>
  <c r="G264" s="1"/>
  <c r="G263" s="1"/>
  <c r="G255"/>
  <c r="G254" s="1"/>
  <c r="G253" s="1"/>
  <c r="G248"/>
  <c r="G246"/>
  <c r="G245" s="1"/>
  <c r="G238"/>
  <c r="G237" s="1"/>
  <c r="G232"/>
  <c r="G231" s="1"/>
  <c r="G226"/>
  <c r="G225" s="1"/>
  <c r="G224" s="1"/>
  <c r="G216"/>
  <c r="G215" s="1"/>
  <c r="G213"/>
  <c r="G212" s="1"/>
  <c r="G206"/>
  <c r="G201"/>
  <c r="G195"/>
  <c r="G191" s="1"/>
  <c r="G193"/>
  <c r="G192" s="1"/>
  <c r="G187"/>
  <c r="G186" s="1"/>
  <c r="G182"/>
  <c r="G174"/>
  <c r="G173" s="1"/>
  <c r="G169"/>
  <c r="G168" s="1"/>
  <c r="G156"/>
  <c r="G155" s="1"/>
  <c r="G148"/>
  <c r="G146"/>
  <c r="G141"/>
  <c r="H94" i="11" s="1"/>
  <c r="G136" i="10"/>
  <c r="G133"/>
  <c r="G132" s="1"/>
  <c r="G121"/>
  <c r="G119" s="1"/>
  <c r="G115"/>
  <c r="G114" s="1"/>
  <c r="G109"/>
  <c r="G101"/>
  <c r="G98"/>
  <c r="G97" s="1"/>
  <c r="G96"/>
  <c r="G93"/>
  <c r="G92" s="1"/>
  <c r="G91" s="1"/>
  <c r="G90" s="1"/>
  <c r="G89" s="1"/>
  <c r="G76"/>
  <c r="G70"/>
  <c r="G69" s="1"/>
  <c r="G66"/>
  <c r="G65" s="1"/>
  <c r="G64" s="1"/>
  <c r="G62"/>
  <c r="G61" s="1"/>
  <c r="G59"/>
  <c r="G55"/>
  <c r="G54" s="1"/>
  <c r="G53" s="1"/>
  <c r="G50"/>
  <c r="G39"/>
  <c r="G38" s="1"/>
  <c r="G37" s="1"/>
  <c r="G30"/>
  <c r="G22"/>
  <c r="G21" s="1"/>
  <c r="G20" s="1"/>
  <c r="G17"/>
  <c r="G16" s="1"/>
  <c r="F109"/>
  <c r="G223" i="11"/>
  <c r="G68"/>
  <c r="G67"/>
  <c r="G210"/>
  <c r="G209"/>
  <c r="G208"/>
  <c r="G207"/>
  <c r="G206"/>
  <c r="G205"/>
  <c r="G204"/>
  <c r="F195" i="10"/>
  <c r="F191" s="1"/>
  <c r="F174"/>
  <c r="F173" s="1"/>
  <c r="H218" i="11" l="1"/>
  <c r="H217" s="1"/>
  <c r="H216" s="1"/>
  <c r="G190" i="10"/>
  <c r="H87" i="11"/>
  <c r="H86" s="1"/>
  <c r="G244" i="10"/>
  <c r="G242" s="1"/>
  <c r="H203" i="11"/>
  <c r="H59"/>
  <c r="H244"/>
  <c r="H106"/>
  <c r="H102" s="1"/>
  <c r="H231"/>
  <c r="H230" s="1"/>
  <c r="E19" i="1"/>
  <c r="H27" i="11"/>
  <c r="H26" s="1"/>
  <c r="H25" s="1"/>
  <c r="H24" s="1"/>
  <c r="G29" i="10"/>
  <c r="G28" s="1"/>
  <c r="G27" s="1"/>
  <c r="H134" i="11"/>
  <c r="H133" s="1"/>
  <c r="H132" s="1"/>
  <c r="H184"/>
  <c r="H183" s="1"/>
  <c r="H182" s="1"/>
  <c r="H181" s="1"/>
  <c r="H198"/>
  <c r="H197" s="1"/>
  <c r="H196" s="1"/>
  <c r="H97"/>
  <c r="G131" i="10"/>
  <c r="G130" s="1"/>
  <c r="G95"/>
  <c r="H62" i="11"/>
  <c r="H61" s="1"/>
  <c r="G68" i="10"/>
  <c r="E37" i="1"/>
  <c r="H18" i="11"/>
  <c r="H119"/>
  <c r="H115" s="1"/>
  <c r="H113" s="1"/>
  <c r="H38"/>
  <c r="H37" s="1"/>
  <c r="H174"/>
  <c r="H202"/>
  <c r="H232"/>
  <c r="H162"/>
  <c r="H161" s="1"/>
  <c r="H160" s="1"/>
  <c r="H159" s="1"/>
  <c r="H41"/>
  <c r="H79"/>
  <c r="H77" s="1"/>
  <c r="H66" s="1"/>
  <c r="H20"/>
  <c r="H125"/>
  <c r="H124" s="1"/>
  <c r="H211"/>
  <c r="G106" i="10"/>
  <c r="G104" s="1"/>
  <c r="G205"/>
  <c r="G204" s="1"/>
  <c r="G167"/>
  <c r="G154" s="1"/>
  <c r="G281"/>
  <c r="G203" i="11"/>
  <c r="G202" s="1"/>
  <c r="G152"/>
  <c r="H96" l="1"/>
  <c r="H229"/>
  <c r="H131"/>
  <c r="E17" i="1"/>
  <c r="G15" i="10"/>
  <c r="G145"/>
  <c r="H173" i="11"/>
  <c r="H172" s="1"/>
  <c r="H195"/>
  <c r="H13"/>
  <c r="G17"/>
  <c r="G16" s="1"/>
  <c r="G15" s="1"/>
  <c r="G14" s="1"/>
  <c r="G55"/>
  <c r="G33"/>
  <c r="G185"/>
  <c r="G187"/>
  <c r="G189"/>
  <c r="G188"/>
  <c r="G190"/>
  <c r="G191"/>
  <c r="G192"/>
  <c r="G194"/>
  <c r="G21"/>
  <c r="G20" s="1"/>
  <c r="G23"/>
  <c r="G22" s="1"/>
  <c r="G29"/>
  <c r="G30"/>
  <c r="G31"/>
  <c r="G32"/>
  <c r="G28"/>
  <c r="G40"/>
  <c r="G44"/>
  <c r="G46"/>
  <c r="G47"/>
  <c r="G48"/>
  <c r="G49"/>
  <c r="G50"/>
  <c r="G52"/>
  <c r="G53"/>
  <c r="G45"/>
  <c r="G54"/>
  <c r="G51"/>
  <c r="G56"/>
  <c r="G57"/>
  <c r="G58"/>
  <c r="G63"/>
  <c r="G60" s="1"/>
  <c r="G64"/>
  <c r="G65"/>
  <c r="G69"/>
  <c r="G70"/>
  <c r="G71"/>
  <c r="G73"/>
  <c r="G80"/>
  <c r="G81"/>
  <c r="G82"/>
  <c r="G83"/>
  <c r="G84"/>
  <c r="G85"/>
  <c r="G74"/>
  <c r="G93"/>
  <c r="G91"/>
  <c r="G92"/>
  <c r="G100"/>
  <c r="G99" s="1"/>
  <c r="G98" s="1"/>
  <c r="G101"/>
  <c r="G105"/>
  <c r="G104" s="1"/>
  <c r="G103" s="1"/>
  <c r="G108"/>
  <c r="G107" s="1"/>
  <c r="G106" s="1"/>
  <c r="G110"/>
  <c r="G111"/>
  <c r="G118"/>
  <c r="G117" s="1"/>
  <c r="G116" s="1"/>
  <c r="G120"/>
  <c r="G121"/>
  <c r="G122"/>
  <c r="G127"/>
  <c r="G126" s="1"/>
  <c r="G128"/>
  <c r="G129"/>
  <c r="G95"/>
  <c r="F201" i="10"/>
  <c r="F17"/>
  <c r="F16" s="1"/>
  <c r="F59"/>
  <c r="F55"/>
  <c r="F54" s="1"/>
  <c r="F53" s="1"/>
  <c r="F51"/>
  <c r="F50" s="1"/>
  <c r="F156"/>
  <c r="F155" s="1"/>
  <c r="F169"/>
  <c r="F168" s="1"/>
  <c r="F167" s="1"/>
  <c r="D42" i="1"/>
  <c r="D40" s="1"/>
  <c r="D38" s="1"/>
  <c r="G219" i="11"/>
  <c r="G221"/>
  <c r="G224"/>
  <c r="G218" s="1"/>
  <c r="G217" s="1"/>
  <c r="G225"/>
  <c r="G175"/>
  <c r="G176"/>
  <c r="G177"/>
  <c r="G178"/>
  <c r="G179"/>
  <c r="G180"/>
  <c r="G228"/>
  <c r="G227" s="1"/>
  <c r="G214"/>
  <c r="G213" s="1"/>
  <c r="G212" s="1"/>
  <c r="G215"/>
  <c r="G237"/>
  <c r="G233"/>
  <c r="G240"/>
  <c r="G239" s="1"/>
  <c r="G238" s="1"/>
  <c r="G243"/>
  <c r="G242" s="1"/>
  <c r="G241" s="1"/>
  <c r="G245"/>
  <c r="G246"/>
  <c r="G247"/>
  <c r="G248"/>
  <c r="G135"/>
  <c r="G136"/>
  <c r="G137"/>
  <c r="G140"/>
  <c r="G139" s="1"/>
  <c r="G138" s="1"/>
  <c r="G147"/>
  <c r="G146" s="1"/>
  <c r="G145" s="1"/>
  <c r="G144" s="1"/>
  <c r="G143" s="1"/>
  <c r="G142" s="1"/>
  <c r="G148"/>
  <c r="G149"/>
  <c r="G158"/>
  <c r="G157" s="1"/>
  <c r="G156" s="1"/>
  <c r="G155" s="1"/>
  <c r="G154" s="1"/>
  <c r="G166"/>
  <c r="G165" s="1"/>
  <c r="G164" s="1"/>
  <c r="G163" s="1"/>
  <c r="G169"/>
  <c r="G168" s="1"/>
  <c r="G167" s="1"/>
  <c r="G170"/>
  <c r="G171"/>
  <c r="G150"/>
  <c r="G153"/>
  <c r="G199"/>
  <c r="G200"/>
  <c r="G201"/>
  <c r="G36"/>
  <c r="G35" s="1"/>
  <c r="G34" s="1"/>
  <c r="F62" i="10"/>
  <c r="F61"/>
  <c r="F101"/>
  <c r="F271"/>
  <c r="F270" s="1"/>
  <c r="F269" s="1"/>
  <c r="F268" s="1"/>
  <c r="F193"/>
  <c r="F148"/>
  <c r="F187"/>
  <c r="F186" s="1"/>
  <c r="F39"/>
  <c r="F38" s="1"/>
  <c r="F37" s="1"/>
  <c r="F27" s="1"/>
  <c r="F70"/>
  <c r="F69" s="1"/>
  <c r="F76"/>
  <c r="F66"/>
  <c r="F65" s="1"/>
  <c r="F64" s="1"/>
  <c r="F96"/>
  <c r="F115"/>
  <c r="F114" s="1"/>
  <c r="F121"/>
  <c r="F119" s="1"/>
  <c r="F136"/>
  <c r="F206"/>
  <c r="F213"/>
  <c r="F212" s="1"/>
  <c r="F216"/>
  <c r="F215" s="1"/>
  <c r="F226"/>
  <c r="F225" s="1"/>
  <c r="F224" s="1"/>
  <c r="F232"/>
  <c r="F231" s="1"/>
  <c r="F238"/>
  <c r="F237" s="1"/>
  <c r="F248"/>
  <c r="F246"/>
  <c r="F245" s="1"/>
  <c r="F255"/>
  <c r="F254" s="1"/>
  <c r="F253" s="1"/>
  <c r="F141"/>
  <c r="G94" i="11" s="1"/>
  <c r="F106" i="10"/>
  <c r="F182"/>
  <c r="G186" i="11" s="1"/>
  <c r="F133" i="10"/>
  <c r="G87" i="11" s="1"/>
  <c r="G90"/>
  <c r="F22" i="10"/>
  <c r="F21" s="1"/>
  <c r="F20" s="1"/>
  <c r="F276"/>
  <c r="F273"/>
  <c r="F272" s="1"/>
  <c r="F266"/>
  <c r="F265" s="1"/>
  <c r="F264" s="1"/>
  <c r="F263" s="1"/>
  <c r="F97"/>
  <c r="F93"/>
  <c r="F92" s="1"/>
  <c r="F91" s="1"/>
  <c r="F90" s="1"/>
  <c r="F89" s="1"/>
  <c r="D48" i="1"/>
  <c r="D47" s="1"/>
  <c r="D46" s="1"/>
  <c r="D29"/>
  <c r="D19" s="1"/>
  <c r="D22"/>
  <c r="G282" i="10" l="1"/>
  <c r="F132"/>
  <c r="F244"/>
  <c r="F242" s="1"/>
  <c r="G25" i="11"/>
  <c r="G24" s="1"/>
  <c r="G231"/>
  <c r="G230" s="1"/>
  <c r="H130"/>
  <c r="F154" i="10"/>
  <c r="F68"/>
  <c r="F15" s="1"/>
  <c r="G216" i="11"/>
  <c r="G184"/>
  <c r="G183" s="1"/>
  <c r="G182" s="1"/>
  <c r="G181" s="1"/>
  <c r="G43"/>
  <c r="G42" s="1"/>
  <c r="G41"/>
  <c r="H12"/>
  <c r="F192" i="10"/>
  <c r="F281"/>
  <c r="F95"/>
  <c r="G125" i="11"/>
  <c r="G124" s="1"/>
  <c r="G97"/>
  <c r="G134"/>
  <c r="G133" s="1"/>
  <c r="G132" s="1"/>
  <c r="G211"/>
  <c r="F205" i="10"/>
  <c r="F204" s="1"/>
  <c r="G232" i="11"/>
  <c r="F131" i="10"/>
  <c r="F130" s="1"/>
  <c r="G198" i="11"/>
  <c r="G197" s="1"/>
  <c r="G196" s="1"/>
  <c r="G195" s="1"/>
  <c r="G244"/>
  <c r="G19"/>
  <c r="G18" s="1"/>
  <c r="G62"/>
  <c r="G61" s="1"/>
  <c r="G162"/>
  <c r="G161" s="1"/>
  <c r="G160" s="1"/>
  <c r="G159" s="1"/>
  <c r="G119"/>
  <c r="G115" s="1"/>
  <c r="G113" s="1"/>
  <c r="G59"/>
  <c r="G86"/>
  <c r="G79"/>
  <c r="G77" s="1"/>
  <c r="G66" s="1"/>
  <c r="G38"/>
  <c r="G37" s="1"/>
  <c r="G174"/>
  <c r="F104" i="10"/>
  <c r="G89" i="11"/>
  <c r="D37" i="1"/>
  <c r="D17" s="1"/>
  <c r="F190" i="10" l="1"/>
  <c r="F145" s="1"/>
  <c r="F282" s="1"/>
  <c r="H253" i="11"/>
  <c r="G13"/>
  <c r="G131"/>
  <c r="G173"/>
  <c r="G172" s="1"/>
  <c r="G229"/>
  <c r="G12" l="1"/>
  <c r="G130"/>
  <c r="G253" l="1"/>
</calcChain>
</file>

<file path=xl/sharedStrings.xml><?xml version="1.0" encoding="utf-8"?>
<sst xmlns="http://schemas.openxmlformats.org/spreadsheetml/2006/main" count="2220" uniqueCount="544">
  <si>
    <t>Источники  финансирования дефицита бюджета</t>
  </si>
  <si>
    <t>Источники внутреннего финансирования дефицита бюджета, всего, в том числе</t>
  </si>
  <si>
    <t>01 03 00 00 00 0000 000</t>
  </si>
  <si>
    <t>Бюджетные кредиты от других бюджетов бюджетной системы Российской Федерации в валюте Российской Федерации</t>
  </si>
  <si>
    <t>-4 741 700</t>
  </si>
  <si>
    <t>01 03 00 00 00 0000 700</t>
  </si>
  <si>
    <t>01 03 00 00 00 0000 800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</si>
  <si>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</si>
  <si>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</si>
  <si>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</si>
  <si>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</si>
  <si>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</si>
  <si>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</si>
  <si>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</si>
  <si>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</si>
  <si>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</si>
  <si>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</si>
  <si>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</si>
  <si>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</si>
  <si>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</si>
  <si>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Код классификации источников финансирования дефицитов бюджетов Российской Федерации</t>
  </si>
  <si>
    <t>(рублей)</t>
  </si>
  <si>
    <t>Иные межбюджетные трансферты</t>
  </si>
  <si>
    <t>Общегосударственные вопросы</t>
  </si>
  <si>
    <t>01</t>
  </si>
  <si>
    <t>Функционирование высшего должностного лица 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</si>
  <si>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</si>
  <si>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</si>
  <si>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00000 20 300</t>
  </si>
  <si>
    <t>Глава муниципального образования</t>
  </si>
  <si>
    <t>Фонд оплаты труда и страховые взносы</t>
  </si>
  <si>
    <t>121</t>
  </si>
  <si>
    <t>Функционирование представительных органовмуниципальных образований</t>
  </si>
  <si>
    <t>03</t>
  </si>
  <si>
    <t>Центральный аппарат</t>
  </si>
  <si>
    <t>00000 20 400</t>
  </si>
  <si>
    <t>Иные выплаты персоналу, за исключением фонда оплаты труда</t>
  </si>
  <si>
    <t>122</t>
  </si>
  <si>
    <t>Прочая закупка товаров, работ и услуг для государственных нужд</t>
  </si>
  <si>
    <t>244</t>
  </si>
  <si>
    <t>Председатель  представительного органа муниципального образования</t>
  </si>
  <si>
    <t>00000 21 100</t>
  </si>
  <si>
    <t>Функционирование местных администраций</t>
  </si>
  <si>
    <t>04</t>
  </si>
  <si>
    <t>Местная администрация</t>
  </si>
  <si>
    <t>Закупка товаров, работ, услуг в сфере информационно-коммуникационных технологий</t>
  </si>
  <si>
    <t>Уплата налога на имущество организаций</t>
  </si>
  <si>
    <t>Уплата прочих налогов, сборов и иных платежей</t>
  </si>
  <si>
    <t>Резервные фонды</t>
  </si>
  <si>
    <t>00000 00 070</t>
  </si>
  <si>
    <t>Резервные фонды местных администраций</t>
  </si>
  <si>
    <t>00000 40 520</t>
  </si>
  <si>
    <t>540</t>
  </si>
  <si>
    <t>Переданные гос.полномочия (охрана труда)</t>
  </si>
  <si>
    <t>Переданные гос.полномочия (АК)</t>
  </si>
  <si>
    <t>Переданные гос.полномочия (Нотариус)</t>
  </si>
  <si>
    <t>Переданные гос.полномочия (КДН)</t>
  </si>
  <si>
    <t>Переданные гос.полномочия (НПА)</t>
  </si>
  <si>
    <t xml:space="preserve"> Иные межбюджетные трансферты</t>
  </si>
  <si>
    <t xml:space="preserve">00000 40 521 </t>
  </si>
  <si>
    <t>00000 40 521</t>
  </si>
  <si>
    <t>Межбюджетные трансферты 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 на осуществление части полномочий по решению вопросов местного значения,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</si>
  <si>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</si>
  <si>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</si>
  <si>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Переданное гос. полномочие</t>
  </si>
  <si>
    <t>Руководитель контрольно-счётной палаты муниципального образования</t>
  </si>
  <si>
    <t>00000 22 500</t>
  </si>
  <si>
    <t>Обеспечение проведения выборов и референдумов</t>
  </si>
  <si>
    <t>07</t>
  </si>
  <si>
    <t xml:space="preserve">Средства, передаваемые для компенсации
 дополнительных расходов, возникших в результате решений,
 принятых органами власти другого уровня
</t>
  </si>
  <si>
    <t>11</t>
  </si>
  <si>
    <t>Резервные средства</t>
  </si>
  <si>
    <t>870</t>
  </si>
  <si>
    <t>Другие общегосударственные вопросы</t>
  </si>
  <si>
    <t>13</t>
  </si>
  <si>
    <t>Реализация государственных функций, связанных с общегосударственным управлением</t>
  </si>
  <si>
    <t>00000 92 300</t>
  </si>
  <si>
    <t>Выполнение других обязательств государства</t>
  </si>
  <si>
    <t>Осуществление полномочий по составлению списков присяжных заседателей</t>
  </si>
  <si>
    <t xml:space="preserve">01 </t>
  </si>
  <si>
    <t>00000 00 101</t>
  </si>
  <si>
    <t>00000 00 109</t>
  </si>
  <si>
    <t>00000 00 113</t>
  </si>
  <si>
    <t>00000 00 114</t>
  </si>
  <si>
    <t>00000 00 115</t>
  </si>
  <si>
    <t>00000 00 117</t>
  </si>
  <si>
    <t>Учреждения по хозяйственному обслуживанию</t>
  </si>
  <si>
    <t>00000 93 900</t>
  </si>
  <si>
    <t>Национальная оборона</t>
  </si>
  <si>
    <t>Мобилизационная и вневойсковая подготовка</t>
  </si>
  <si>
    <t>Руководство и управление в сфере установленных функций</t>
  </si>
  <si>
    <t>Осуществление первичного воинского учета на территориях, где отсутствуют военные комиссариаты</t>
  </si>
  <si>
    <t xml:space="preserve"> Межбюджетные трансферты</t>
  </si>
  <si>
    <t>500</t>
  </si>
  <si>
    <t xml:space="preserve"> Субвенции</t>
  </si>
  <si>
    <t>530</t>
  </si>
  <si>
    <t>Национальная безопасность и правоохранительная деятельность</t>
  </si>
  <si>
    <t>09</t>
  </si>
  <si>
    <t>00000 00 218</t>
  </si>
  <si>
    <t xml:space="preserve"> Иные межбюджетные трансферты в соответствии с соглашениями</t>
  </si>
  <si>
    <t>Национальная  экономика</t>
  </si>
  <si>
    <t>05</t>
  </si>
  <si>
    <t>00000 00 111</t>
  </si>
  <si>
    <t>00000 00 118</t>
  </si>
  <si>
    <t>08</t>
  </si>
  <si>
    <t xml:space="preserve">Другие виды транспорта </t>
  </si>
  <si>
    <t>00000 00 317</t>
  </si>
  <si>
    <t>Субсидии на проведение отдельных мероприятий по другим видам транспорта</t>
  </si>
  <si>
    <t>810</t>
  </si>
  <si>
    <t>Дорожное хозяйство</t>
  </si>
  <si>
    <t>00000 00 315</t>
  </si>
  <si>
    <t>Доррожные фонды местных администраций</t>
  </si>
  <si>
    <t>Другие вопросы в области национальной экономики</t>
  </si>
  <si>
    <t>12</t>
  </si>
  <si>
    <t>Программные мероприятия</t>
  </si>
  <si>
    <t>00 000</t>
  </si>
  <si>
    <t>Чистая вода на 2016-2020 годы</t>
  </si>
  <si>
    <t>00000 00 103</t>
  </si>
  <si>
    <t>00000 00 104</t>
  </si>
  <si>
    <t>00000 00 105</t>
  </si>
  <si>
    <t>Жилищно-коммунальное хозяйство</t>
  </si>
  <si>
    <t>Поддержка коммунального хозяйства</t>
  </si>
  <si>
    <t>00</t>
  </si>
  <si>
    <t>00000 00 107</t>
  </si>
  <si>
    <t>Образование</t>
  </si>
  <si>
    <t>Субвенция на образование</t>
  </si>
  <si>
    <t>Общее образование</t>
  </si>
  <si>
    <t>Школы - детские сады, школы начальные, неполные средние и средние</t>
  </si>
  <si>
    <t>611</t>
  </si>
  <si>
    <t>Обеспечение деятельности подведомственных учреждений</t>
  </si>
  <si>
    <t>Школы местный бюджет</t>
  </si>
  <si>
    <t>00000 01 421</t>
  </si>
  <si>
    <t>Гос полномочие питание детей</t>
  </si>
  <si>
    <t>612</t>
  </si>
  <si>
    <t>Учреждения по внешкольной работе с детьми</t>
  </si>
  <si>
    <t>00000 01 423</t>
  </si>
  <si>
    <t>МУ ДОД "ДШИ"</t>
  </si>
  <si>
    <t>МУ ДОД "ДЮСШ"</t>
  </si>
  <si>
    <t>Иные безвозмездные и безвозвратные перечисления</t>
  </si>
  <si>
    <t>Молодежная политика и оздоровление детей</t>
  </si>
  <si>
    <t xml:space="preserve">Мероприятия по проведению оздоровительной кампании детей </t>
  </si>
  <si>
    <t>00000 00 112</t>
  </si>
  <si>
    <t>Другие вопросы в области образования</t>
  </si>
  <si>
    <t>Руководство и управление в сфере установленных функций органов местного самоупраления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</si>
  <si>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</si>
  <si>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00000 01 452</t>
  </si>
  <si>
    <t>Переданное гос.полномочие опека</t>
  </si>
  <si>
    <t>00000 00 102</t>
  </si>
  <si>
    <t>Культура, кинематография и средства массовой информации</t>
  </si>
  <si>
    <t xml:space="preserve">Культура </t>
  </si>
  <si>
    <t>Дворцы и дома культуры, другие учреждения культуры и средств массовой информации</t>
  </si>
  <si>
    <t>00000 08 440</t>
  </si>
  <si>
    <t>Музеи и постоянные выставки</t>
  </si>
  <si>
    <t>00000 08 441</t>
  </si>
  <si>
    <t>Библиотеки</t>
  </si>
  <si>
    <t>00000 08 442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</si>
  <si>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</si>
  <si>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</si>
  <si>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</si>
  <si>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</si>
  <si>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00000 06 491</t>
  </si>
  <si>
    <t xml:space="preserve">Доплаты к пенсиям муниципальных  служащих </t>
  </si>
  <si>
    <t xml:space="preserve">Пенсии выплачиваемые организациями сектора государственного управления </t>
  </si>
  <si>
    <t>312</t>
  </si>
  <si>
    <t>Выплаты орденоносцам</t>
  </si>
  <si>
    <t>00000 06 492</t>
  </si>
  <si>
    <t>313</t>
  </si>
  <si>
    <t>Социальное обеспечение населения</t>
  </si>
  <si>
    <t>Обеспечение жильём молодых семей федеральные</t>
  </si>
  <si>
    <t>Социальная помощь</t>
  </si>
  <si>
    <t>00000 06 514</t>
  </si>
  <si>
    <t>Мероприятия в области социальной политики</t>
  </si>
  <si>
    <t>Меры социальной поддержки по ПНО</t>
  </si>
  <si>
    <t>Обеспечение жильём молодых семей на 2016-2020 годы</t>
  </si>
  <si>
    <t>Охрана семьи и детства</t>
  </si>
  <si>
    <t>Обеспечение жилыми помещениями детей -сирот</t>
  </si>
  <si>
    <t>Компенсация части родительской платыза содержание ребёнка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</si>
  <si>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Социальные выплаты</t>
  </si>
  <si>
    <t>Переданное гос.полномочие</t>
  </si>
  <si>
    <t>Выплаты семьям опекунов на содержание подопечных детей</t>
  </si>
  <si>
    <t>Выплаты приёмные семьи</t>
  </si>
  <si>
    <t>ЕДВ детям сиротам обучающимся очно</t>
  </si>
  <si>
    <t>Физическая культура и спорт</t>
  </si>
  <si>
    <t>00000 00 512</t>
  </si>
  <si>
    <t xml:space="preserve">Мероприятия в области здравоохранения, спорта и физической культуры, туризма </t>
  </si>
  <si>
    <t>Обслуживание государственного и внутреннего долга</t>
  </si>
  <si>
    <t>Обслуживание государственного и муниципального долга</t>
  </si>
  <si>
    <t>00000 06 065</t>
  </si>
  <si>
    <t>Процентные платежи по долговым обязательствам</t>
  </si>
  <si>
    <t xml:space="preserve">Процентные платежи по муниципальному  долгу  </t>
  </si>
  <si>
    <t>Прочие расходы</t>
  </si>
  <si>
    <t>730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</si>
  <si>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</si>
  <si>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</si>
  <si>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</si>
  <si>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 xml:space="preserve">Выравнивание бюджетной обеспеченности </t>
  </si>
  <si>
    <t xml:space="preserve">Выравнивание бюджетной обеспеченности поселений из регионального фонда финансовой поддержки </t>
  </si>
  <si>
    <t>00000 40 130</t>
  </si>
  <si>
    <t>Дотации</t>
  </si>
  <si>
    <t xml:space="preserve"> Дотации</t>
  </si>
  <si>
    <t>510</t>
  </si>
  <si>
    <t xml:space="preserve"> Дотации на выравнивание уровня бюджетной обеспеченности муниципальных образований</t>
  </si>
  <si>
    <t>511</t>
  </si>
  <si>
    <t xml:space="preserve"> Дотации на выравнивание уровня бюджетной обеспеченности муниципальных образований (в части субвенции на исполнение ОМСУ гос. полномочий по расчёту и предоставлению дотаций поселениям на выравнивание бюджетной обеспеченности) </t>
  </si>
  <si>
    <t>Дотации на поддержку мер по обеспечению сбалансированности бюджетов</t>
  </si>
  <si>
    <t>00000 40 201</t>
  </si>
  <si>
    <t>512</t>
  </si>
  <si>
    <t>справочно межбюджетные трансферты</t>
  </si>
  <si>
    <t>Итого расходов</t>
  </si>
  <si>
    <t>00000 20300</t>
  </si>
  <si>
    <t>00000 20400</t>
  </si>
  <si>
    <t>00000 21100</t>
  </si>
  <si>
    <t>00000 22500</t>
  </si>
  <si>
    <t>00000 92300</t>
  </si>
  <si>
    <t>Целевые программы муниципальных образований</t>
  </si>
  <si>
    <t xml:space="preserve">Выплаты родителям на воспитание детей-инвалидов на дому  </t>
  </si>
  <si>
    <t>00000 40 205</t>
  </si>
  <si>
    <t xml:space="preserve">Оздоровление детей </t>
  </si>
  <si>
    <t>Методический кабинет, бухг</t>
  </si>
  <si>
    <t>Выполнение функций бюджетными учреждениями</t>
  </si>
  <si>
    <t>00000 51 200</t>
  </si>
  <si>
    <t>00000 00 000</t>
  </si>
  <si>
    <t>00000 51 180</t>
  </si>
  <si>
    <t>00000 92 900</t>
  </si>
  <si>
    <t xml:space="preserve"> Землеустроители</t>
  </si>
  <si>
    <t>00000 71 201</t>
  </si>
  <si>
    <t>00000 01 420</t>
  </si>
  <si>
    <t>Субсидии на дошкольное образование</t>
  </si>
  <si>
    <t>00000 79 211</t>
  </si>
  <si>
    <t>00000 71 230</t>
  </si>
  <si>
    <t>00000 00 130</t>
  </si>
  <si>
    <t>123</t>
  </si>
  <si>
    <t>00000 79 206</t>
  </si>
  <si>
    <t>00000 79 207</t>
  </si>
  <si>
    <t>00000 79 209</t>
  </si>
  <si>
    <t>ДОРОЖНЫЙ ФОНД</t>
  </si>
  <si>
    <t>0000074 505</t>
  </si>
  <si>
    <t>Землеустроители</t>
  </si>
  <si>
    <t xml:space="preserve"> межбюджетные трансферты</t>
  </si>
  <si>
    <t>00000 71 218</t>
  </si>
  <si>
    <t>Национальная экономика</t>
  </si>
  <si>
    <t>00000 00 350</t>
  </si>
  <si>
    <t>Жилищное хозяйство</t>
  </si>
  <si>
    <t>Субсидии на модернизацию жилищно-коммунального хозяйства</t>
  </si>
  <si>
    <t>Развитие дошкольного образования</t>
  </si>
  <si>
    <t>00000 00 119</t>
  </si>
  <si>
    <t>00000 71 432</t>
  </si>
  <si>
    <t>322</t>
  </si>
  <si>
    <t>Сумма</t>
  </si>
  <si>
    <t>Субсидии на создание условий для занятия физической культурой и спортом</t>
  </si>
  <si>
    <t>Субсидии на создание условий для занятия физической культурой и спортом федеральные</t>
  </si>
  <si>
    <t>00000 50970</t>
  </si>
  <si>
    <t>Территориальное планирование</t>
  </si>
  <si>
    <t xml:space="preserve"> территориальное планирования</t>
  </si>
  <si>
    <t>Комитет по финансам (местный)</t>
  </si>
  <si>
    <t>Гос полномочие льготный проезд</t>
  </si>
  <si>
    <t>Мероприятия по охране труда</t>
  </si>
  <si>
    <t>00000 79 502</t>
  </si>
  <si>
    <t>Организация отдыха и оздоровления детей</t>
  </si>
  <si>
    <t>00000 00 120</t>
  </si>
  <si>
    <t>00000 00 116</t>
  </si>
  <si>
    <t>00000 72 400</t>
  </si>
  <si>
    <t>00000 00 121</t>
  </si>
  <si>
    <t>321</t>
  </si>
  <si>
    <t>00000 79 220</t>
  </si>
  <si>
    <t>00000 79 205</t>
  </si>
  <si>
    <t xml:space="preserve">Строительство жилья </t>
  </si>
  <si>
    <t>00000 79 230</t>
  </si>
  <si>
    <t>00000 L4 970</t>
  </si>
  <si>
    <t>323</t>
  </si>
  <si>
    <t>Строительство жилья</t>
  </si>
  <si>
    <t>00000 78 060</t>
  </si>
  <si>
    <t>Проведение сельскохозяйственной переписи</t>
  </si>
  <si>
    <t>00000 24 799</t>
  </si>
  <si>
    <t>программные мероприятия</t>
  </si>
  <si>
    <t>Содержание службы 112, ЕДДС</t>
  </si>
  <si>
    <t>00000 54 690</t>
  </si>
  <si>
    <t xml:space="preserve">00000 5505М </t>
  </si>
  <si>
    <t>Иные межбюджетные трансферты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(Мероприятие 4)</t>
  </si>
  <si>
    <t>Субсидии на оплату труда</t>
  </si>
  <si>
    <t>00000 S8 180</t>
  </si>
  <si>
    <t>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</si>
  <si>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00000 L4670</t>
  </si>
  <si>
    <t>00000 L5190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</si>
  <si>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</si>
  <si>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на государственную поддержку отрасли культуры</t>
  </si>
  <si>
    <t>Иные межбюджетные трансферты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(Мероприятие 2)</t>
  </si>
  <si>
    <t xml:space="preserve">00000Ц505М </t>
  </si>
  <si>
    <t>00000 40520</t>
  </si>
  <si>
    <t>000P252320</t>
  </si>
  <si>
    <t>00000 01420</t>
  </si>
  <si>
    <t>Дошкольное образование</t>
  </si>
  <si>
    <t>Субсидии на общее образование</t>
  </si>
  <si>
    <t>Муниципальная программа комплексное развитие сельских территорий, в том числе улучшение жилищных условий граждан</t>
  </si>
  <si>
    <t>Субсидия на оплату труда</t>
  </si>
  <si>
    <t>Субсидии на иные цели</t>
  </si>
  <si>
    <t>00000 79 109</t>
  </si>
  <si>
    <t>000W0 09 108</t>
  </si>
  <si>
    <t>Иные межбюджетные трансферты по итогам рейтинга</t>
  </si>
  <si>
    <t>Иные межбюджетные трансферты голосование по поправкам в Конституцию РФ</t>
  </si>
  <si>
    <t>00000 78 200</t>
  </si>
  <si>
    <t>00000 S4 905</t>
  </si>
  <si>
    <t>000 F2 550</t>
  </si>
  <si>
    <t>Субсидия Городская среда</t>
  </si>
  <si>
    <t xml:space="preserve">Дошкольное образование  </t>
  </si>
  <si>
    <t>414</t>
  </si>
  <si>
    <t>Субсидии классное руководство</t>
  </si>
  <si>
    <t>Субсидии горячее питание</t>
  </si>
  <si>
    <t>0000053030</t>
  </si>
  <si>
    <t>00000L3040</t>
  </si>
  <si>
    <t>521</t>
  </si>
  <si>
    <t>Охрана окружающей среды</t>
  </si>
  <si>
    <t>Другие вопросы в области охраны окружающей среды</t>
  </si>
  <si>
    <t>360</t>
  </si>
  <si>
    <t>Мероприятия по управлению муниципальным имуществом муниципального района «Александрово-Заводский район» на 2021-2025 годы</t>
  </si>
  <si>
    <t>Субсидии классное руководство (краевые)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</si>
  <si>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</si>
  <si>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</si>
  <si>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закупки товаров, работ и услуг для обеспечения государственных (муниципальных) нужд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</si>
  <si>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</si>
  <si>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 защите населения и территории от чрезвычайных ситуаций природного и техногенного характера, пожарная безопасность</t>
  </si>
  <si>
    <t>Субсидии классное руководство(краевые)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</si>
  <si>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</si>
  <si>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Организация мероприятий при осуществлении деятельности по обращению с животными без владельцев</t>
  </si>
  <si>
    <t>00000 77 265</t>
  </si>
  <si>
    <t>Администрирование государственного полноочия по организации мероприятий при осуществлении деятельности по обращению с животными без владельцев</t>
  </si>
  <si>
    <t>"Сельское хозяйство и рыболовство"</t>
  </si>
  <si>
    <t>00000 79 265</t>
  </si>
  <si>
    <t>Обеспечение функционирования модели персонифицированного финансирования дополнительного образования детей</t>
  </si>
  <si>
    <t>00000 11 423</t>
  </si>
  <si>
    <t>МОУ "Александрово-Заводская СОШ"</t>
  </si>
  <si>
    <t>Субсидии на поддержку отрасли культуры ( капитальный ремонт)</t>
  </si>
  <si>
    <t>000 А 15 5190</t>
  </si>
  <si>
    <t>00000 00106</t>
  </si>
  <si>
    <t>Методический кабинет, Цетрализованная бухгалтерия образования</t>
  </si>
  <si>
    <t>Комитет образования</t>
  </si>
  <si>
    <t>000A255190</t>
  </si>
  <si>
    <t>00000 L5760</t>
  </si>
  <si>
    <t>Центральный аппарат, Комитет бразования</t>
  </si>
  <si>
    <t xml:space="preserve">Организация летнего отдыха и оздоровления детей </t>
  </si>
  <si>
    <t>00000 00 106</t>
  </si>
  <si>
    <t>Субсидии на поддержку отрасли культуры ( капитальный ремонт ДШИ)</t>
  </si>
  <si>
    <t>Мероприятия по сбору, транспортировке и утилизации(захоронению) твёрдых бытовых отходов в  муниципальном районе «Александрово-Заводский район» на 2020-2025 годы</t>
  </si>
  <si>
    <t>00000 79211</t>
  </si>
  <si>
    <t>Обеспечение жильём молодых семей</t>
  </si>
  <si>
    <t>Комитет по финансам (Учреждения образования)</t>
  </si>
  <si>
    <t>Комитет по финансам ( Учреждения по внешкольной работе с детьми)</t>
  </si>
  <si>
    <t>Комимтет по финансам      (Муниципальные учреждения культуры)</t>
  </si>
  <si>
    <t>Приложение № 6</t>
  </si>
  <si>
    <t xml:space="preserve">Бюджетные кредиты от других бюджетов 
бюджетной системы Российской Федерации в валюте Российской Федерации                                                             
</t>
  </si>
  <si>
    <t>Субсидии на создание условий для занятия физической культурой и спортом софинасирование</t>
  </si>
  <si>
    <t>Обеспечение жильём молодых семей (софинансирование)</t>
  </si>
  <si>
    <t>Привлечение кредитов из других бюджетов бюджетной  бюджетной системы Российской Федерации в валюте Российской Федерации</t>
  </si>
  <si>
    <t>01 03 01 00 14 0000 710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</si>
  <si>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</si>
  <si>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Погашение кредитов  от других бюджетов бюджетной системы Российской Федерации в валюте Российской Федерации</t>
  </si>
  <si>
    <t>01 03 01 00 14 0000 810</t>
  </si>
  <si>
    <t xml:space="preserve">          Погашение бюджетами муниципальных округов  кредитов от других бюджетов бюджетной системы Российской Федерации  в валюте Российской Федерации</t>
  </si>
  <si>
    <t>01 05 02 01 14 0000 510</t>
  </si>
  <si>
    <t>Увеличение прочих остатков денежных средств бюджетов муниципальных округов</t>
  </si>
  <si>
    <t>01 05 02 01 00 0000 600</t>
  </si>
  <si>
    <t>Уменьшение прочих остатков денежных средств бюджетов муниципальных округов</t>
  </si>
  <si>
    <t>01 05 02 01 14 0000 610</t>
  </si>
  <si>
    <t>Приложение № 8</t>
  </si>
  <si>
    <t>Приложение № 10</t>
  </si>
  <si>
    <t>00000 79 202</t>
  </si>
  <si>
    <t>00000 71448</t>
  </si>
  <si>
    <t>Разработка ПСД капитальный ремонт школ</t>
  </si>
  <si>
    <t>0000071031</t>
  </si>
  <si>
    <t>Дополниьельная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осваивающимими образовательные программы в муниципальных дошкольных образовательных организациях Забайкальского края</t>
  </si>
  <si>
    <t>Дополнительная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осваивающимими образовательные программы в муниципальных дошкольных образовательных организациях Забайкальского края</t>
  </si>
  <si>
    <t>Ремонт жилья ветеранов ВОВ</t>
  </si>
  <si>
    <t>00000 04 927</t>
  </si>
  <si>
    <t>Администрация Александрово-Заводского муниципального округа</t>
  </si>
  <si>
    <t>Контрольно-счётный орган Александрово-Заводского муниципального округа</t>
  </si>
  <si>
    <t>Комитет по финансам администрации Александрово-Заводского муниципального округа</t>
  </si>
  <si>
    <t>Средства массовой информации</t>
  </si>
  <si>
    <t>Периодическая печать и издательства</t>
  </si>
  <si>
    <t>Муниципальное автономное учреждение Редакция Газеты "Заря"</t>
  </si>
  <si>
    <t>00000 01457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</si>
  <si>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</si>
  <si>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</si>
  <si>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Муниципальное атономное учреждение редакция Газеты "Заря"</t>
  </si>
  <si>
    <t xml:space="preserve">Наименование  групп, подгрупп, статей, видов источников внутреннего финансирования дефицита бюджета </t>
  </si>
  <si>
    <t>главный администратор источников финансирования дефицита бюджета</t>
  </si>
  <si>
    <t>Группы, подгруппы, статьи и вида источника финансирования дефицита бюджета</t>
  </si>
  <si>
    <t>Приложение № 4</t>
  </si>
  <si>
    <t xml:space="preserve">Наименование </t>
  </si>
  <si>
    <t>Код раздела</t>
  </si>
  <si>
    <t>Код подраздела</t>
  </si>
  <si>
    <t>Код целевой статьи</t>
  </si>
  <si>
    <t>Код вида расходов</t>
  </si>
  <si>
    <t xml:space="preserve">Наименование главного распорядителя средств бюджета, разделов, подразделов, целевых статей и видов расходов </t>
  </si>
  <si>
    <t>Коды классификации расходов бюджета</t>
  </si>
  <si>
    <t>Код главного распорядителя средств бюджета</t>
  </si>
  <si>
    <t xml:space="preserve">                   (рублей)</t>
  </si>
  <si>
    <t>Перечень муниципальных программ Александрово-Заводского муниципального округа,</t>
  </si>
  <si>
    <t>№№ п/п</t>
  </si>
  <si>
    <t>Наименование муниципальной программы</t>
  </si>
  <si>
    <t>в том числе средства вышестоящих бюджетов</t>
  </si>
  <si>
    <t>Мероприятия, направленные на сокращение численности волков  на территории Александрово-Заводского муниципального округа</t>
  </si>
  <si>
    <t>всего</t>
  </si>
  <si>
    <t>Приложение № 11</t>
  </si>
  <si>
    <t>Наименование программы, раздела, подраздела, целевой статьи и вида расходов</t>
  </si>
  <si>
    <t>Всего</t>
  </si>
  <si>
    <t>00000 00101</t>
  </si>
  <si>
    <t>00000 00109</t>
  </si>
  <si>
    <t>00000 00113</t>
  </si>
  <si>
    <t>00000 00114</t>
  </si>
  <si>
    <t>00000 00112</t>
  </si>
  <si>
    <t>00000 00117</t>
  </si>
  <si>
    <t>00000 00111</t>
  </si>
  <si>
    <t>00000 00105</t>
  </si>
  <si>
    <t>00000 00104</t>
  </si>
  <si>
    <t>00000 00107</t>
  </si>
  <si>
    <t>00000 00115</t>
  </si>
  <si>
    <t>00000 00116</t>
  </si>
  <si>
    <t>Приложение № 13</t>
  </si>
  <si>
    <t>Объём и распределениебюджетных ассигнований на финансовое обеспечение муниципальных программ Александрово-Заводского муниципального округа,</t>
  </si>
  <si>
    <t xml:space="preserve"> главного распорядителя средств бюджета</t>
  </si>
  <si>
    <t>Раздел</t>
  </si>
  <si>
    <t>подраздел</t>
  </si>
  <si>
    <t xml:space="preserve"> целевая статья</t>
  </si>
  <si>
    <t xml:space="preserve"> вид расходов</t>
  </si>
  <si>
    <t xml:space="preserve">                                     (рублей)</t>
  </si>
  <si>
    <t xml:space="preserve">                                                                                 (рублей)</t>
  </si>
  <si>
    <t xml:space="preserve">                                                                                    (рублей)</t>
  </si>
  <si>
    <t>Приложение № 14</t>
  </si>
  <si>
    <t>Объём и распределение бюджетных ассигнований  бюджета Александрово-Заводского муниципального округа,</t>
  </si>
  <si>
    <t>Код классификации расходов бюджетов</t>
  </si>
  <si>
    <t>Наименование публичного нормативного обязательства</t>
  </si>
  <si>
    <t xml:space="preserve">Содержание ребенка в семье опекуна и приемной семье, а также вознаграждение, причитающееся приемному родителю </t>
  </si>
  <si>
    <t xml:space="preserve">Выплата ежемесячной доплаты к государственной пенсии за выслугу лет муниципальным служащим         </t>
  </si>
  <si>
    <t>Выплата ежемесячной доплаты к государственной пенсии лицам, имеющим особые заслуги перед муниципальным районом «Александрово- Заводский район"</t>
  </si>
  <si>
    <t>Оказание единовременной социальной помощи отдельным категориям граждан</t>
  </si>
  <si>
    <t>ВСЕГО</t>
  </si>
  <si>
    <t xml:space="preserve"> (рублей)</t>
  </si>
  <si>
    <t>902 1001 00000 06492 313 262</t>
  </si>
  <si>
    <t>902 1003 00000 06514 313 262</t>
  </si>
  <si>
    <t>Приложение № 16</t>
  </si>
  <si>
    <t>№ п/п</t>
  </si>
  <si>
    <t>Виды долговых обязательств</t>
  </si>
  <si>
    <t>Объём привлечения средств в бюджет</t>
  </si>
  <si>
    <t>Объём погашения долговых обязательств</t>
  </si>
  <si>
    <t>Предельные сроки погашения долговых обязательств</t>
  </si>
  <si>
    <t xml:space="preserve">                            (рублей)</t>
  </si>
  <si>
    <t>Приложение № 18</t>
  </si>
  <si>
    <t>902 1004 00000 72400 313 262               902 1004 00000 72400 323 226</t>
  </si>
  <si>
    <t>902 1001 0000006491 312 264</t>
  </si>
  <si>
    <t xml:space="preserve"> Объём и распределение бюджетных ассигнований бюджета Александрово-Заводского муниципального округа</t>
  </si>
  <si>
    <t>по разделам, подразделам,  целевым статьям (муниципальным программам и непрограммным направлениям деятельности), группам (группам и подгруппам)</t>
  </si>
  <si>
    <t>убсидия на строительство, реконструкцию,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</si>
  <si>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00000 71 202</t>
  </si>
  <si>
    <t>на 2027 год</t>
  </si>
  <si>
    <t>Муниципальная программа "Охрана окружающей среды и улучшение экологической обстановки Александрово-Заводского муниципального округа на 2024-2029 годы"</t>
  </si>
  <si>
    <t>00000 00121</t>
  </si>
  <si>
    <t xml:space="preserve">к решению Совета Александрово-Заводского муниципального округа </t>
  </si>
  <si>
    <t>Обеспечение деятельности советников директора по воспитательной работе</t>
  </si>
  <si>
    <t>000ЕВ 51790</t>
  </si>
  <si>
    <t>Ежемесячное денежное вознаграждение советникам директора по воспитательной работе</t>
  </si>
  <si>
    <t>00000 50500</t>
  </si>
  <si>
    <t>Профилактика безнадзорности, правонарушений и преступлений среди несовершеннолетних в Александрово-Заводском муниципальном округе</t>
  </si>
  <si>
    <t>Программа "Противодействие коррупции вАлександрово-Заводском муниципальном округе"</t>
  </si>
  <si>
    <t>Меры по противодействию терроризму и экстремизму на территории Александрово-Заводского муниципального округа</t>
  </si>
  <si>
    <t xml:space="preserve">Муниципальная долгосрочная целевая программа "Комплексные меры противодействия злаупотреблению наркотиками и их незаконному обороту </t>
  </si>
  <si>
    <t>Мероприятия, направленные на безопасность дорожного движения  на территории Александрово-Заводского муниципального округа</t>
  </si>
  <si>
    <t xml:space="preserve">Развитие сельского хозяйства и регулирование рынков сельскохозяйственной продукции, сырья и продовольствия </t>
  </si>
  <si>
    <t>Мероприятия по сбору, транспортировке и утилизации(захоронению) твёрдых бытовых отходов в Александрово-Заводском муниципальном округе</t>
  </si>
  <si>
    <t>Мероприятия, направленные на развитие малого и среднего предпринимательства Александрово-Заводского муниципального округа</t>
  </si>
  <si>
    <t>Мероприятия по энергосбережению и повышению энергетической эффективности на территории Александрово-Заводского муниципального округа</t>
  </si>
  <si>
    <t>Муниципальная программа "Обращение с отходами производства и потребления на территории Александрово-Заводского муниципального округа</t>
  </si>
  <si>
    <t>Мероприятия по модернизации объектов коммунальной инфраструктуры Александрово-Заводского муниципального округа</t>
  </si>
  <si>
    <t>Муниципальная программа "Культура  Александрово-Заводского муниципального округа"</t>
  </si>
  <si>
    <t>Развитие системы образования в Александрово-Заводском муниципальном округе</t>
  </si>
  <si>
    <t>Мероприятия по управлению муниципальным имуществом Александрово-Заводского муниципального округа</t>
  </si>
  <si>
    <t>Программа "Противодействие коррупции в  Александрово-Заводском муниципальном округе"</t>
  </si>
  <si>
    <t>Программа "Противодействие коррупции в  Александрово-Заводском муниципальном округе</t>
  </si>
  <si>
    <t>Развитие сельского хозяйства и регулирование рынков сельскохозяйственной продукции, сырья и продовольствия</t>
  </si>
  <si>
    <t>Мероприятия, направленные на развитие малого и среднего предпринимательства в Александрово-Заводском муниципальном округе</t>
  </si>
  <si>
    <t>Мероприятия по энергосбережению и повышению энергетической эффективности на территории Александрово-Заводского муниципального  округа</t>
  </si>
  <si>
    <t>Краевая целевая программа "Модернизация объектов коммунальной инфраструктуры Забайкальского края</t>
  </si>
  <si>
    <t>Развитие системы образования в  Александрово-Заводском муниципальном округе</t>
  </si>
  <si>
    <t>Муниципальная программа "Культура  Александрово-Заводского муниципального округа</t>
  </si>
  <si>
    <t>Муниципальная  программа по управлению муниципальным имуществом Александрово-Заводского  муниципального округа</t>
  </si>
  <si>
    <t>Профилактика безнадзорности, правонарушений и преступлений среди несовершеннолетних  в Александрово-Заводском муниципальном округе</t>
  </si>
  <si>
    <t xml:space="preserve">Муниципальная долгосрочная целевая программа "Комплексные меры противодействия злаупотреблению наркотиками и их незаконному обороту" </t>
  </si>
  <si>
    <t>Муниципальная целевая программа "О мерах по противодействию терроризму и экстремизму на территории Александрово-Заводского муниципального округа</t>
  </si>
  <si>
    <t>Мероприятия, направленные на безопасность дорожного движения  на территории Александрово-Заводского  муниципального округа</t>
  </si>
  <si>
    <t>Программа "Противодействие коррупции в Александрово-Заводском муниципальном округе"</t>
  </si>
  <si>
    <t>Муниципальная целевая программа "Энергосбережение и повышение энергитической эффективности в Александрово-Заводском муниципальном округе"</t>
  </si>
  <si>
    <t>Мероприятия, направленные на развитие малого и среднего предпринимательства Александрово-Заводском муниципальном округе</t>
  </si>
  <si>
    <t>Муниципальная  программа "Модернизация объектов коммунальной инфраструктурыс Александрово-Заводского  муниципального округа"</t>
  </si>
  <si>
    <t>Муниципальная программа развитие системы образования в  Александрово-Заводском муниципальном округе</t>
  </si>
  <si>
    <t>Муниципальная долгосрочная программа "Обеспечение жильём молодых семей" "</t>
  </si>
  <si>
    <t>614</t>
  </si>
  <si>
    <t>615</t>
  </si>
  <si>
    <t>625</t>
  </si>
  <si>
    <t>635</t>
  </si>
  <si>
    <t>816</t>
  </si>
  <si>
    <t>624</t>
  </si>
  <si>
    <t xml:space="preserve">к проекту решения  Совета Александрово-Заводского муниципального округа </t>
  </si>
  <si>
    <t xml:space="preserve"> "О  бюджете  Александрово-Заводского муниципального округа  на 2026 год и плановый период 2027 и 2028  годов"</t>
  </si>
  <si>
    <t>Александрово-Заводского муниципального округа, перечень статей и видов источников финансирования дефицита бюджета Александрово-Заводского муниципального округа  на плановый период  2027 и 2028 годов</t>
  </si>
  <si>
    <t xml:space="preserve">от     «       »             2025  года № </t>
  </si>
  <si>
    <t xml:space="preserve"> видов расходов классификации расходов бюджетов в плановом периоде 2027 и 2028 годов</t>
  </si>
  <si>
    <t xml:space="preserve"> от     «        »                      2025  года  № </t>
  </si>
  <si>
    <t>Сумма на 2027 год</t>
  </si>
  <si>
    <t xml:space="preserve"> Сумма на 2028 год</t>
  </si>
  <si>
    <t>Ведомственная структура расходов бюджета Александрово-Заводского муниципального округа на плановый период 2027 и 2028  годов</t>
  </si>
  <si>
    <t xml:space="preserve">к проекту  решения  Совета Александрово-Заводского муниципального округа </t>
  </si>
  <si>
    <t xml:space="preserve"> "О  бюджете  Александрово-Заводского муниципального округа  на 2026  год и плановый период 2027 и 2028  годов"</t>
  </si>
  <si>
    <t xml:space="preserve">  от     «       »               2025  года  № </t>
  </si>
  <si>
    <t xml:space="preserve">финансовое обеспечение которых предусмотрено расходной частью бюджета Александрово-Заводского муниципального округа на  2027 год </t>
  </si>
  <si>
    <t xml:space="preserve"> финансовое обеспечение которых предусмотрено расходной частью бюджета Александрово-Заводского муниципального округа на  2028  год </t>
  </si>
  <si>
    <t xml:space="preserve">к  проекту решения  Совета Александрово-Заводского муниципального округа </t>
  </si>
  <si>
    <t xml:space="preserve"> "О  бюджете  Александрово-Заводского муниципального округа  на 2026  год и плановый период 2027  и 2028  годов"</t>
  </si>
  <si>
    <t xml:space="preserve">  от     «        »                           2025  года  №</t>
  </si>
  <si>
    <t xml:space="preserve"> "О  бюджете  Александрово-Заводского муниципального округа  на 2026  год и плановый период 2027 и 2028 годов"</t>
  </si>
  <si>
    <t xml:space="preserve">  от     «     »                    2025  года  № </t>
  </si>
  <si>
    <t xml:space="preserve">в составе ведомственной структуры расходов бюджета Александрово-Заводского муниципального округа на  2027  год  </t>
  </si>
  <si>
    <t xml:space="preserve">в составе ведомственной структуры расходов бюджета Александрово-Заводского муниципального округа на  2028 год  </t>
  </si>
  <si>
    <t xml:space="preserve">  от     «       »                         2025  года</t>
  </si>
  <si>
    <t xml:space="preserve">  от     «      »              2025  года  №</t>
  </si>
  <si>
    <t>направляемых на исполнение публичных нормативных обязательств на плановый период  2027 и 2028 годов</t>
  </si>
  <si>
    <t>Сумма на 2028  год</t>
  </si>
  <si>
    <t xml:space="preserve"> "О  бюджете  Александрово-Заводского муниципального округа  на 2026 год и плановый период 2027 и 2028 годов"</t>
  </si>
  <si>
    <t xml:space="preserve">   от     «        »                2025  года  №</t>
  </si>
  <si>
    <t>Программа муниципальных внутренних заимствований Александрово-Заводского муниципального округа на плановый период  2027 и 2028   годов</t>
  </si>
  <si>
    <t>на 2028 год</t>
  </si>
  <si>
    <t>Капитальный ремонт жилья ветеранов ВОВ</t>
  </si>
  <si>
    <t>00000 SД017</t>
  </si>
  <si>
    <t>Питание детей из многодетных семей</t>
  </si>
  <si>
    <t>Питание детей из малоимущих семей</t>
  </si>
  <si>
    <t>00000 71 217</t>
  </si>
  <si>
    <t>00000 71 216</t>
  </si>
  <si>
    <t>Бесплатное питание инвалидов(детей-инвалидов) не имеющих статуса ОВЗ</t>
  </si>
  <si>
    <t>00000 71 21Б</t>
  </si>
  <si>
    <t>00000 71 23Б</t>
  </si>
  <si>
    <t xml:space="preserve">от     «     »                    2025  года № </t>
  </si>
  <si>
    <t xml:space="preserve">                                                                   (рублей)</t>
  </si>
  <si>
    <t>к проекту  решения  Совета Александрово-Заводского муниципального округа  "О  бюджете  Александрово-Заводского муниципального округа  на 2026  год и плановый период 2027 и 2028 годов"</t>
  </si>
  <si>
    <t>к проекту  решения Совета Александрово-Заводского муниципального округа  "О  бюджете  Александрово-Заводского муниципального округа  на 2026  год и плановый период 2027 и 2028 годов"</t>
  </si>
  <si>
    <t>00000 00102</t>
  </si>
  <si>
    <t>00000 L4970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</si>
</sst>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2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b/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1"/>
      <color rgb="FF040C2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164" fontId="5" fillId="0" borderId="0" applyFont="0" applyFill="0" applyBorder="0" applyAlignment="0" applyProtection="0"/>
    <xf numFmtId="0" fontId="7" fillId="0" borderId="0"/>
    <xf numFmtId="0" fontId="15" fillId="0" borderId="0"/>
    <xf numFmtId="0" fontId="16" fillId="0" borderId="0"/>
  </cellStyleXfs>
  <cellXfs count="284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4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4" fontId="3" fillId="0" borderId="4" xfId="0" applyNumberFormat="1" applyFont="1" applyBorder="1" applyAlignment="1">
      <alignment horizontal="center" vertical="top" wrapText="1"/>
    </xf>
    <xf numFmtId="4" fontId="3" fillId="0" borderId="6" xfId="0" applyNumberFormat="1" applyFont="1" applyBorder="1" applyAlignment="1">
      <alignment horizontal="center" vertical="top" wrapText="1"/>
    </xf>
    <xf numFmtId="4" fontId="3" fillId="2" borderId="10" xfId="0" applyNumberFormat="1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3" fontId="3" fillId="2" borderId="10" xfId="0" applyNumberFormat="1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4" fontId="2" fillId="2" borderId="10" xfId="0" applyNumberFormat="1" applyFont="1" applyFill="1" applyBorder="1" applyAlignment="1">
      <alignment horizontal="center" vertical="top" wrapText="1"/>
    </xf>
    <xf numFmtId="4" fontId="2" fillId="2" borderId="6" xfId="0" applyNumberFormat="1" applyFont="1" applyFill="1" applyBorder="1" applyAlignment="1">
      <alignment horizontal="center" vertical="top" wrapText="1"/>
    </xf>
    <xf numFmtId="4" fontId="3" fillId="2" borderId="6" xfId="0" applyNumberFormat="1" applyFont="1" applyFill="1" applyBorder="1" applyAlignment="1">
      <alignment horizontal="center" vertical="top" wrapText="1"/>
    </xf>
    <xf numFmtId="4" fontId="3" fillId="2" borderId="4" xfId="0" applyNumberFormat="1" applyFont="1" applyFill="1" applyBorder="1" applyAlignment="1">
      <alignment horizontal="center" vertical="top" wrapText="1"/>
    </xf>
    <xf numFmtId="4" fontId="2" fillId="2" borderId="4" xfId="0" applyNumberFormat="1" applyFont="1" applyFill="1" applyBorder="1" applyAlignment="1">
      <alignment horizontal="center" vertical="top" wrapText="1"/>
    </xf>
    <xf numFmtId="0" fontId="2" fillId="0" borderId="0" xfId="0" applyFont="1"/>
    <xf numFmtId="0" fontId="8" fillId="0" borderId="0" xfId="2" applyFont="1" applyFill="1" applyBorder="1" applyAlignment="1">
      <alignment horizontal="center" vertical="justify" wrapText="1"/>
    </xf>
    <xf numFmtId="0" fontId="8" fillId="0" borderId="0" xfId="2" applyFont="1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justify" wrapText="1"/>
    </xf>
    <xf numFmtId="0" fontId="9" fillId="0" borderId="10" xfId="2" applyFont="1" applyFill="1" applyBorder="1" applyAlignment="1">
      <alignment horizontal="center" vertical="center" wrapText="1"/>
    </xf>
    <xf numFmtId="0" fontId="8" fillId="3" borderId="10" xfId="2" applyFont="1" applyFill="1" applyBorder="1" applyAlignment="1">
      <alignment horizontal="left" vertical="center" wrapText="1"/>
    </xf>
    <xf numFmtId="49" fontId="8" fillId="3" borderId="10" xfId="2" applyNumberFormat="1" applyFont="1" applyFill="1" applyBorder="1" applyAlignment="1">
      <alignment horizontal="center" vertical="center" wrapText="1"/>
    </xf>
    <xf numFmtId="3" fontId="8" fillId="3" borderId="10" xfId="2" applyNumberFormat="1" applyFont="1" applyFill="1" applyBorder="1" applyAlignment="1">
      <alignment horizontal="right" vertical="center" wrapText="1"/>
    </xf>
    <xf numFmtId="0" fontId="9" fillId="0" borderId="10" xfId="2" applyFont="1" applyFill="1" applyBorder="1" applyAlignment="1">
      <alignment horizontal="left" vertical="center" wrapText="1"/>
    </xf>
    <xf numFmtId="49" fontId="9" fillId="0" borderId="10" xfId="2" applyNumberFormat="1" applyFont="1" applyFill="1" applyBorder="1" applyAlignment="1">
      <alignment horizontal="center" vertical="center" wrapText="1"/>
    </xf>
    <xf numFmtId="3" fontId="9" fillId="0" borderId="10" xfId="2" applyNumberFormat="1" applyFont="1" applyFill="1" applyBorder="1" applyAlignment="1">
      <alignment horizontal="right" vertical="center" wrapText="1"/>
    </xf>
    <xf numFmtId="3" fontId="9" fillId="2" borderId="10" xfId="2" applyNumberFormat="1" applyFont="1" applyFill="1" applyBorder="1" applyAlignment="1">
      <alignment horizontal="right" vertical="center" wrapText="1"/>
    </xf>
    <xf numFmtId="0" fontId="9" fillId="0" borderId="10" xfId="2" applyFont="1" applyFill="1" applyBorder="1" applyAlignment="1">
      <alignment vertical="center" wrapText="1"/>
    </xf>
    <xf numFmtId="165" fontId="9" fillId="0" borderId="10" xfId="2" applyNumberFormat="1" applyFont="1" applyFill="1" applyBorder="1" applyAlignment="1">
      <alignment horizontal="right" vertical="center" wrapText="1"/>
    </xf>
    <xf numFmtId="165" fontId="9" fillId="0" borderId="10" xfId="0" applyNumberFormat="1" applyFont="1" applyFill="1" applyBorder="1" applyAlignment="1">
      <alignment horizontal="right" vertical="center"/>
    </xf>
    <xf numFmtId="0" fontId="10" fillId="0" borderId="23" xfId="0" applyFont="1" applyBorder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0" fillId="0" borderId="10" xfId="0" applyFont="1" applyBorder="1" applyAlignment="1">
      <alignment wrapText="1"/>
    </xf>
    <xf numFmtId="0" fontId="10" fillId="0" borderId="6" xfId="0" applyFont="1" applyBorder="1" applyAlignment="1">
      <alignment vertical="top" wrapText="1"/>
    </xf>
    <xf numFmtId="0" fontId="8" fillId="3" borderId="10" xfId="0" applyFont="1" applyFill="1" applyBorder="1" applyAlignment="1">
      <alignment vertical="center" wrapText="1"/>
    </xf>
    <xf numFmtId="49" fontId="8" fillId="3" borderId="10" xfId="0" applyNumberFormat="1" applyFont="1" applyFill="1" applyBorder="1" applyAlignment="1">
      <alignment horizontal="center" vertical="center" wrapText="1"/>
    </xf>
    <xf numFmtId="49" fontId="9" fillId="3" borderId="10" xfId="0" applyNumberFormat="1" applyFont="1" applyFill="1" applyBorder="1" applyAlignment="1">
      <alignment horizontal="center" vertical="center" wrapText="1"/>
    </xf>
    <xf numFmtId="165" fontId="8" fillId="3" borderId="10" xfId="2" applyNumberFormat="1" applyFont="1" applyFill="1" applyBorder="1" applyAlignment="1">
      <alignment horizontal="right" vertical="center" wrapText="1"/>
    </xf>
    <xf numFmtId="0" fontId="9" fillId="0" borderId="10" xfId="0" applyFont="1" applyFill="1" applyBorder="1" applyAlignment="1">
      <alignment vertical="center" wrapText="1"/>
    </xf>
    <xf numFmtId="49" fontId="9" fillId="0" borderId="10" xfId="0" applyNumberFormat="1" applyFont="1" applyFill="1" applyBorder="1" applyAlignment="1">
      <alignment horizontal="center" vertical="center" wrapText="1"/>
    </xf>
    <xf numFmtId="0" fontId="9" fillId="0" borderId="10" xfId="1" applyNumberFormat="1" applyFont="1" applyFill="1" applyBorder="1" applyAlignment="1">
      <alignment vertical="center" wrapText="1"/>
    </xf>
    <xf numFmtId="165" fontId="9" fillId="2" borderId="10" xfId="0" applyNumberFormat="1" applyFont="1" applyFill="1" applyBorder="1" applyAlignment="1">
      <alignment horizontal="right" vertical="center"/>
    </xf>
    <xf numFmtId="0" fontId="8" fillId="0" borderId="0" xfId="2" applyFont="1" applyFill="1" applyBorder="1" applyAlignment="1">
      <alignment horizontal="left" vertical="center" wrapText="1"/>
    </xf>
    <xf numFmtId="49" fontId="8" fillId="0" borderId="10" xfId="2" applyNumberFormat="1" applyFont="1" applyFill="1" applyBorder="1" applyAlignment="1">
      <alignment horizontal="center" vertical="center" wrapText="1"/>
    </xf>
    <xf numFmtId="3" fontId="8" fillId="0" borderId="10" xfId="2" applyNumberFormat="1" applyFont="1" applyFill="1" applyBorder="1" applyAlignment="1">
      <alignment horizontal="right" vertical="center" wrapText="1"/>
    </xf>
    <xf numFmtId="0" fontId="10" fillId="0" borderId="10" xfId="0" applyFont="1" applyBorder="1" applyAlignment="1">
      <alignment vertical="top" wrapText="1"/>
    </xf>
    <xf numFmtId="0" fontId="10" fillId="0" borderId="0" xfId="0" applyFont="1"/>
    <xf numFmtId="0" fontId="10" fillId="0" borderId="16" xfId="0" applyFont="1" applyBorder="1" applyAlignment="1">
      <alignment wrapText="1"/>
    </xf>
    <xf numFmtId="0" fontId="10" fillId="0" borderId="13" xfId="0" applyFont="1" applyBorder="1" applyAlignment="1">
      <alignment wrapText="1"/>
    </xf>
    <xf numFmtId="4" fontId="8" fillId="3" borderId="10" xfId="2" applyNumberFormat="1" applyFont="1" applyFill="1" applyBorder="1" applyAlignment="1">
      <alignment horizontal="right" vertical="center" wrapText="1"/>
    </xf>
    <xf numFmtId="4" fontId="9" fillId="0" borderId="10" xfId="2" applyNumberFormat="1" applyFont="1" applyFill="1" applyBorder="1" applyAlignment="1">
      <alignment horizontal="right" vertical="center" wrapText="1"/>
    </xf>
    <xf numFmtId="4" fontId="9" fillId="2" borderId="10" xfId="2" applyNumberFormat="1" applyFont="1" applyFill="1" applyBorder="1" applyAlignment="1">
      <alignment horizontal="right" vertical="center" wrapText="1"/>
    </xf>
    <xf numFmtId="0" fontId="9" fillId="0" borderId="10" xfId="0" applyFont="1" applyFill="1" applyBorder="1" applyAlignment="1">
      <alignment horizontal="left" vertical="center" wrapText="1"/>
    </xf>
    <xf numFmtId="2" fontId="9" fillId="0" borderId="10" xfId="2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/>
    </xf>
    <xf numFmtId="49" fontId="9" fillId="2" borderId="10" xfId="2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3" fontId="9" fillId="0" borderId="10" xfId="0" applyNumberFormat="1" applyFont="1" applyFill="1" applyBorder="1" applyAlignment="1">
      <alignment horizontal="right" vertical="center"/>
    </xf>
    <xf numFmtId="3" fontId="9" fillId="2" borderId="10" xfId="0" applyNumberFormat="1" applyFont="1" applyFill="1" applyBorder="1" applyAlignment="1">
      <alignment horizontal="right" vertical="center"/>
    </xf>
    <xf numFmtId="0" fontId="11" fillId="0" borderId="10" xfId="0" applyFont="1" applyBorder="1" applyAlignment="1">
      <alignment horizontal="left" vertical="center" wrapText="1"/>
    </xf>
    <xf numFmtId="49" fontId="9" fillId="3" borderId="10" xfId="2" applyNumberFormat="1" applyFont="1" applyFill="1" applyBorder="1" applyAlignment="1">
      <alignment horizontal="center" vertical="center" wrapText="1"/>
    </xf>
    <xf numFmtId="0" fontId="8" fillId="3" borderId="10" xfId="2" applyFont="1" applyFill="1" applyBorder="1" applyAlignment="1">
      <alignment vertical="center" wrapText="1"/>
    </xf>
    <xf numFmtId="0" fontId="9" fillId="4" borderId="10" xfId="0" applyFont="1" applyFill="1" applyBorder="1" applyAlignment="1">
      <alignment horizontal="left" vertical="center" wrapText="1"/>
    </xf>
    <xf numFmtId="49" fontId="9" fillId="4" borderId="10" xfId="2" applyNumberFormat="1" applyFont="1" applyFill="1" applyBorder="1" applyAlignment="1">
      <alignment horizontal="center" vertical="center" wrapText="1"/>
    </xf>
    <xf numFmtId="3" fontId="9" fillId="4" borderId="10" xfId="2" applyNumberFormat="1" applyFont="1" applyFill="1" applyBorder="1" applyAlignment="1">
      <alignment horizontal="right" vertical="center" wrapText="1"/>
    </xf>
    <xf numFmtId="0" fontId="8" fillId="0" borderId="10" xfId="2" applyFont="1" applyFill="1" applyBorder="1" applyAlignment="1">
      <alignment horizontal="left" vertical="center" wrapText="1"/>
    </xf>
    <xf numFmtId="0" fontId="8" fillId="0" borderId="10" xfId="2" applyFont="1" applyFill="1" applyBorder="1" applyAlignment="1">
      <alignment vertical="center" wrapText="1"/>
    </xf>
    <xf numFmtId="0" fontId="9" fillId="4" borderId="10" xfId="2" applyFont="1" applyFill="1" applyBorder="1" applyAlignment="1">
      <alignment horizontal="left" vertical="center" wrapText="1"/>
    </xf>
    <xf numFmtId="0" fontId="9" fillId="4" borderId="10" xfId="2" applyFont="1" applyFill="1" applyBorder="1" applyAlignment="1">
      <alignment vertical="center" wrapText="1"/>
    </xf>
    <xf numFmtId="49" fontId="9" fillId="5" borderId="10" xfId="2" applyNumberFormat="1" applyFont="1" applyFill="1" applyBorder="1" applyAlignment="1">
      <alignment horizontal="center" vertical="center" wrapText="1"/>
    </xf>
    <xf numFmtId="3" fontId="9" fillId="4" borderId="10" xfId="0" applyNumberFormat="1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 wrapText="1"/>
    </xf>
    <xf numFmtId="165" fontId="9" fillId="4" borderId="10" xfId="0" applyNumberFormat="1" applyFont="1" applyFill="1" applyBorder="1" applyAlignment="1">
      <alignment horizontal="right" vertical="center"/>
    </xf>
    <xf numFmtId="0" fontId="8" fillId="0" borderId="10" xfId="0" applyFont="1" applyFill="1" applyBorder="1" applyAlignment="1">
      <alignment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165" fontId="8" fillId="0" borderId="10" xfId="2" applyNumberFormat="1" applyFont="1" applyFill="1" applyBorder="1" applyAlignment="1">
      <alignment horizontal="right" vertical="center" wrapText="1"/>
    </xf>
    <xf numFmtId="0" fontId="9" fillId="4" borderId="10" xfId="1" applyNumberFormat="1" applyFont="1" applyFill="1" applyBorder="1" applyAlignment="1">
      <alignment vertical="center" wrapText="1"/>
    </xf>
    <xf numFmtId="49" fontId="8" fillId="4" borderId="10" xfId="2" applyNumberFormat="1" applyFont="1" applyFill="1" applyBorder="1" applyAlignment="1">
      <alignment horizontal="center" vertical="center" wrapText="1"/>
    </xf>
    <xf numFmtId="4" fontId="9" fillId="4" borderId="10" xfId="2" applyNumberFormat="1" applyFont="1" applyFill="1" applyBorder="1" applyAlignment="1">
      <alignment horizontal="right" vertical="center" wrapText="1"/>
    </xf>
    <xf numFmtId="4" fontId="8" fillId="0" borderId="10" xfId="2" applyNumberFormat="1" applyFont="1" applyFill="1" applyBorder="1" applyAlignment="1">
      <alignment horizontal="right" vertical="center" wrapText="1"/>
    </xf>
    <xf numFmtId="0" fontId="13" fillId="0" borderId="10" xfId="0" applyFont="1" applyFill="1" applyBorder="1" applyAlignment="1">
      <alignment horizontal="left" vertical="center"/>
    </xf>
    <xf numFmtId="0" fontId="9" fillId="4" borderId="10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left" vertical="center" wrapText="1"/>
    </xf>
    <xf numFmtId="0" fontId="9" fillId="3" borderId="10" xfId="2" applyFont="1" applyFill="1" applyBorder="1" applyAlignment="1">
      <alignment vertical="center" wrapText="1"/>
    </xf>
    <xf numFmtId="0" fontId="8" fillId="5" borderId="10" xfId="2" applyFont="1" applyFill="1" applyBorder="1" applyAlignment="1">
      <alignment horizontal="left" vertical="center" wrapText="1"/>
    </xf>
    <xf numFmtId="0" fontId="8" fillId="4" borderId="10" xfId="2" applyFont="1" applyFill="1" applyBorder="1" applyAlignment="1">
      <alignment vertical="center" wrapText="1"/>
    </xf>
    <xf numFmtId="3" fontId="8" fillId="4" borderId="10" xfId="2" applyNumberFormat="1" applyFont="1" applyFill="1" applyBorder="1" applyAlignment="1">
      <alignment horizontal="right" vertical="center" wrapText="1"/>
    </xf>
    <xf numFmtId="0" fontId="9" fillId="2" borderId="10" xfId="2" applyFont="1" applyFill="1" applyBorder="1" applyAlignment="1">
      <alignment horizontal="left" vertical="center" wrapText="1"/>
    </xf>
    <xf numFmtId="0" fontId="10" fillId="0" borderId="0" xfId="0" applyFont="1" applyBorder="1" applyAlignment="1">
      <alignment vertical="top" wrapText="1"/>
    </xf>
    <xf numFmtId="0" fontId="9" fillId="2" borderId="10" xfId="2" applyFont="1" applyFill="1" applyBorder="1" applyAlignment="1">
      <alignment vertical="center" wrapText="1"/>
    </xf>
    <xf numFmtId="0" fontId="2" fillId="0" borderId="0" xfId="0" applyFont="1" applyFill="1"/>
    <xf numFmtId="0" fontId="10" fillId="0" borderId="4" xfId="0" applyFont="1" applyBorder="1" applyAlignment="1">
      <alignment vertical="top" wrapText="1"/>
    </xf>
    <xf numFmtId="0" fontId="14" fillId="0" borderId="0" xfId="0" applyFont="1"/>
    <xf numFmtId="0" fontId="8" fillId="6" borderId="10" xfId="2" applyFont="1" applyFill="1" applyBorder="1" applyAlignment="1">
      <alignment vertical="center" wrapText="1"/>
    </xf>
    <xf numFmtId="49" fontId="8" fillId="6" borderId="10" xfId="2" applyNumberFormat="1" applyFont="1" applyFill="1" applyBorder="1" applyAlignment="1">
      <alignment horizontal="center" vertical="center" wrapText="1"/>
    </xf>
    <xf numFmtId="49" fontId="9" fillId="6" borderId="10" xfId="2" applyNumberFormat="1" applyFont="1" applyFill="1" applyBorder="1" applyAlignment="1">
      <alignment horizontal="center" vertical="center" wrapText="1"/>
    </xf>
    <xf numFmtId="3" fontId="8" fillId="6" borderId="10" xfId="2" applyNumberFormat="1" applyFont="1" applyFill="1" applyBorder="1" applyAlignment="1">
      <alignment horizontal="right" vertical="center" wrapText="1"/>
    </xf>
    <xf numFmtId="0" fontId="17" fillId="0" borderId="0" xfId="0" applyFont="1" applyAlignment="1">
      <alignment wrapText="1"/>
    </xf>
    <xf numFmtId="0" fontId="17" fillId="0" borderId="10" xfId="0" applyFont="1" applyBorder="1" applyAlignment="1">
      <alignment wrapText="1"/>
    </xf>
    <xf numFmtId="0" fontId="12" fillId="6" borderId="10" xfId="2" applyFont="1" applyFill="1" applyBorder="1" applyAlignment="1">
      <alignment horizontal="center" vertical="justify" wrapText="1"/>
    </xf>
    <xf numFmtId="0" fontId="12" fillId="6" borderId="10" xfId="2" applyFont="1" applyFill="1" applyBorder="1" applyAlignment="1">
      <alignment vertical="justify" wrapText="1"/>
    </xf>
    <xf numFmtId="0" fontId="12" fillId="6" borderId="10" xfId="2" applyFont="1" applyFill="1" applyBorder="1" applyAlignment="1">
      <alignment horizontal="center" vertical="center" wrapText="1"/>
    </xf>
    <xf numFmtId="4" fontId="12" fillId="6" borderId="10" xfId="2" applyNumberFormat="1" applyFont="1" applyFill="1" applyBorder="1" applyAlignment="1">
      <alignment horizontal="center" vertical="center" wrapText="1"/>
    </xf>
    <xf numFmtId="0" fontId="18" fillId="6" borderId="10" xfId="0" applyFont="1" applyFill="1" applyBorder="1" applyAlignment="1">
      <alignment wrapText="1"/>
    </xf>
    <xf numFmtId="4" fontId="8" fillId="6" borderId="10" xfId="2" applyNumberFormat="1" applyFont="1" applyFill="1" applyBorder="1" applyAlignment="1">
      <alignment horizontal="right" vertical="center" wrapText="1"/>
    </xf>
    <xf numFmtId="0" fontId="12" fillId="6" borderId="10" xfId="2" applyFont="1" applyFill="1" applyBorder="1" applyAlignment="1">
      <alignment horizontal="left" vertical="center" wrapText="1"/>
    </xf>
    <xf numFmtId="0" fontId="9" fillId="0" borderId="22" xfId="2" applyFont="1" applyFill="1" applyBorder="1" applyAlignment="1">
      <alignment horizontal="center" vertical="center"/>
    </xf>
    <xf numFmtId="0" fontId="9" fillId="0" borderId="10" xfId="2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9" fillId="0" borderId="10" xfId="2" applyFont="1" applyFill="1" applyBorder="1" applyAlignment="1">
      <alignment horizontal="center" vertical="center" wrapText="1"/>
    </xf>
    <xf numFmtId="0" fontId="9" fillId="0" borderId="22" xfId="2" applyFont="1" applyFill="1" applyBorder="1" applyAlignment="1">
      <alignment horizontal="center" vertical="center" wrapText="1"/>
    </xf>
    <xf numFmtId="0" fontId="19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9" fillId="0" borderId="10" xfId="2" applyFont="1" applyFill="1" applyBorder="1" applyAlignment="1">
      <alignment horizontal="center" vertical="center" wrapText="1"/>
    </xf>
    <xf numFmtId="0" fontId="9" fillId="0" borderId="22" xfId="2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10" xfId="0" applyFill="1" applyBorder="1" applyAlignment="1">
      <alignment horizontal="center"/>
    </xf>
    <xf numFmtId="0" fontId="0" fillId="0" borderId="10" xfId="0" applyFill="1" applyBorder="1" applyAlignment="1">
      <alignment horizontal="center" wrapText="1"/>
    </xf>
    <xf numFmtId="0" fontId="21" fillId="0" borderId="13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horizontal="center" vertical="center"/>
    </xf>
    <xf numFmtId="0" fontId="21" fillId="0" borderId="6" xfId="0" applyFont="1" applyBorder="1" applyAlignment="1">
      <alignment vertical="top" wrapText="1"/>
    </xf>
    <xf numFmtId="0" fontId="21" fillId="0" borderId="0" xfId="0" applyFont="1" applyFill="1" applyAlignment="1">
      <alignment wrapText="1"/>
    </xf>
    <xf numFmtId="0" fontId="21" fillId="0" borderId="10" xfId="0" applyFont="1" applyBorder="1" applyAlignment="1">
      <alignment vertical="top" wrapText="1"/>
    </xf>
    <xf numFmtId="4" fontId="0" fillId="0" borderId="13" xfId="0" applyNumberFormat="1" applyFill="1" applyBorder="1" applyAlignment="1">
      <alignment horizontal="center" vertical="center"/>
    </xf>
    <xf numFmtId="0" fontId="21" fillId="0" borderId="19" xfId="0" applyFont="1" applyFill="1" applyBorder="1" applyAlignment="1">
      <alignment horizontal="left" vertical="center" wrapText="1"/>
    </xf>
    <xf numFmtId="0" fontId="21" fillId="0" borderId="16" xfId="0" applyFont="1" applyBorder="1" applyAlignment="1">
      <alignment wrapText="1"/>
    </xf>
    <xf numFmtId="0" fontId="21" fillId="0" borderId="13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left" vertical="center" wrapText="1"/>
    </xf>
    <xf numFmtId="4" fontId="22" fillId="0" borderId="10" xfId="0" applyNumberFormat="1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 wrapText="1"/>
    </xf>
    <xf numFmtId="49" fontId="9" fillId="0" borderId="10" xfId="2" applyNumberFormat="1" applyFont="1" applyFill="1" applyBorder="1" applyAlignment="1">
      <alignment horizontal="left" vertical="center"/>
    </xf>
    <xf numFmtId="49" fontId="21" fillId="0" borderId="10" xfId="0" applyNumberFormat="1" applyFont="1" applyBorder="1" applyAlignment="1">
      <alignment horizontal="left" vertical="center"/>
    </xf>
    <xf numFmtId="49" fontId="21" fillId="0" borderId="10" xfId="2" applyNumberFormat="1" applyFont="1" applyFill="1" applyBorder="1" applyAlignment="1">
      <alignment horizontal="left" vertical="center"/>
    </xf>
    <xf numFmtId="0" fontId="22" fillId="0" borderId="13" xfId="0" applyFont="1" applyFill="1" applyBorder="1" applyAlignment="1">
      <alignment horizontal="left" vertical="center" wrapText="1"/>
    </xf>
    <xf numFmtId="0" fontId="0" fillId="0" borderId="10" xfId="0" applyBorder="1"/>
    <xf numFmtId="0" fontId="4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14" fontId="0" fillId="0" borderId="10" xfId="0" applyNumberFormat="1" applyBorder="1"/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4" fontId="3" fillId="0" borderId="9" xfId="0" applyNumberFormat="1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4" fontId="3" fillId="0" borderId="8" xfId="0" applyNumberFormat="1" applyFont="1" applyBorder="1" applyAlignment="1">
      <alignment horizontal="center" vertical="top" wrapText="1"/>
    </xf>
    <xf numFmtId="4" fontId="3" fillId="0" borderId="7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2" borderId="9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4" fontId="3" fillId="2" borderId="9" xfId="0" applyNumberFormat="1" applyFont="1" applyFill="1" applyBorder="1" applyAlignment="1">
      <alignment horizontal="center" vertical="top" wrapText="1"/>
    </xf>
    <xf numFmtId="4" fontId="3" fillId="2" borderId="7" xfId="0" applyNumberFormat="1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6" fillId="0" borderId="0" xfId="0" applyFont="1" applyFill="1" applyAlignment="1">
      <alignment horizontal="center" vertical="justify"/>
    </xf>
    <xf numFmtId="0" fontId="2" fillId="0" borderId="0" xfId="0" applyFont="1" applyAlignment="1">
      <alignment wrapText="1"/>
    </xf>
    <xf numFmtId="0" fontId="6" fillId="0" borderId="0" xfId="0" applyFont="1" applyFill="1" applyAlignment="1">
      <alignment horizontal="center" vertical="justify" wrapText="1"/>
    </xf>
    <xf numFmtId="0" fontId="9" fillId="0" borderId="14" xfId="2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9" fillId="0" borderId="23" xfId="2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9" fillId="0" borderId="17" xfId="2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9" fillId="0" borderId="20" xfId="2" applyFont="1" applyFill="1" applyBorder="1" applyAlignment="1">
      <alignment horizontal="center" vertical="center"/>
    </xf>
    <xf numFmtId="0" fontId="9" fillId="0" borderId="21" xfId="2" applyFont="1" applyFill="1" applyBorder="1" applyAlignment="1">
      <alignment horizontal="center" vertical="center"/>
    </xf>
    <xf numFmtId="0" fontId="9" fillId="0" borderId="22" xfId="2" applyFont="1" applyFill="1" applyBorder="1" applyAlignment="1">
      <alignment horizontal="center" vertical="center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center" wrapText="1"/>
    </xf>
    <xf numFmtId="0" fontId="9" fillId="0" borderId="20" xfId="2" applyFont="1" applyFill="1" applyBorder="1" applyAlignment="1">
      <alignment horizontal="center" vertical="center" wrapText="1"/>
    </xf>
    <xf numFmtId="0" fontId="9" fillId="0" borderId="21" xfId="2" applyFont="1" applyFill="1" applyBorder="1" applyAlignment="1">
      <alignment horizontal="center" vertical="center" wrapText="1"/>
    </xf>
    <xf numFmtId="0" fontId="9" fillId="0" borderId="22" xfId="2" applyFont="1" applyFill="1" applyBorder="1" applyAlignment="1">
      <alignment horizontal="center" vertical="center" wrapText="1"/>
    </xf>
    <xf numFmtId="2" fontId="9" fillId="0" borderId="11" xfId="2" applyNumberFormat="1" applyFont="1" applyFill="1" applyBorder="1" applyAlignment="1">
      <alignment horizontal="center" vertical="center" wrapText="1"/>
    </xf>
    <xf numFmtId="2" fontId="9" fillId="0" borderId="12" xfId="2" applyNumberFormat="1" applyFont="1" applyFill="1" applyBorder="1" applyAlignment="1">
      <alignment horizontal="center" vertical="center" wrapText="1"/>
    </xf>
    <xf numFmtId="2" fontId="9" fillId="0" borderId="13" xfId="2" applyNumberFormat="1" applyFont="1" applyFill="1" applyBorder="1" applyAlignment="1">
      <alignment horizontal="center" vertical="center" wrapText="1"/>
    </xf>
    <xf numFmtId="0" fontId="20" fillId="0" borderId="20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2" fillId="0" borderId="11" xfId="0" applyFont="1" applyFill="1" applyBorder="1" applyAlignment="1">
      <alignment horizontal="left" vertical="center" wrapText="1"/>
    </xf>
    <xf numFmtId="0" fontId="22" fillId="0" borderId="12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left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2" xfId="0" applyBorder="1" applyAlignment="1">
      <alignment wrapText="1"/>
    </xf>
    <xf numFmtId="0" fontId="1" fillId="0" borderId="11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4" fontId="0" fillId="0" borderId="11" xfId="0" applyNumberFormat="1" applyBorder="1" applyAlignment="1">
      <alignment wrapText="1"/>
    </xf>
    <xf numFmtId="4" fontId="0" fillId="0" borderId="13" xfId="0" applyNumberFormat="1" applyBorder="1" applyAlignment="1">
      <alignment wrapText="1"/>
    </xf>
    <xf numFmtId="4" fontId="1" fillId="0" borderId="11" xfId="0" applyNumberFormat="1" applyFont="1" applyBorder="1" applyAlignment="1">
      <alignment wrapText="1"/>
    </xf>
    <xf numFmtId="4" fontId="1" fillId="0" borderId="13" xfId="0" applyNumberFormat="1" applyFont="1" applyBorder="1" applyAlignment="1">
      <alignment wrapText="1"/>
    </xf>
    <xf numFmtId="49" fontId="0" fillId="0" borderId="11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0" borderId="13" xfId="0" applyNumberForma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4" fillId="0" borderId="12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4" fontId="0" fillId="2" borderId="11" xfId="0" applyNumberFormat="1" applyFill="1" applyBorder="1" applyAlignment="1">
      <alignment wrapText="1"/>
    </xf>
    <xf numFmtId="4" fontId="0" fillId="2" borderId="13" xfId="0" applyNumberFormat="1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12" xfId="0" applyFill="1" applyBorder="1" applyAlignment="1">
      <alignment wrapText="1"/>
    </xf>
    <xf numFmtId="0" fontId="0" fillId="2" borderId="13" xfId="0" applyFill="1" applyBorder="1" applyAlignment="1">
      <alignment wrapText="1"/>
    </xf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23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</cellXfs>
  <cellStyles count="5">
    <cellStyle name="Normal_own-reg-rev" xfId="4"/>
    <cellStyle name="Обычный" xfId="0" builtinId="0"/>
    <cellStyle name="Обычный 2" xfId="3"/>
    <cellStyle name="Обычный_Приложения 8, 9, 10 (1)" xfId="2"/>
    <cellStyle name="Финансовый" xfId="1" builtinId="3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tabSelected="1" topLeftCell="A37" zoomScaleNormal="100" workbookViewId="0">
      <selection activeCell="E52" sqref="E52"/>
    </sheetView>
  </sheetViews>
  <sheetFormatPr defaultRowHeight="15"/>
  <cols>
    <col min="1" max="1" width="17.28515625" customWidth="1"/>
    <col min="2" max="2" width="28.28515625" customWidth="1"/>
    <col min="3" max="3" width="101" customWidth="1"/>
    <col min="4" max="4" width="22.7109375" customWidth="1"/>
    <col min="5" max="5" width="17.28515625" customWidth="1"/>
  </cols>
  <sheetData>
    <row r="1" spans="1:11" ht="15.75">
      <c r="C1" s="24" t="s">
        <v>386</v>
      </c>
      <c r="D1" s="24"/>
    </row>
    <row r="2" spans="1:11" ht="45" customHeight="1">
      <c r="C2" s="160" t="s">
        <v>500</v>
      </c>
      <c r="D2" s="161"/>
      <c r="E2" s="161"/>
      <c r="F2" s="161"/>
      <c r="G2" s="161"/>
      <c r="H2" s="161"/>
      <c r="I2" s="161"/>
    </row>
    <row r="3" spans="1:11" ht="15" hidden="1" customHeight="1">
      <c r="C3" s="161"/>
      <c r="D3" s="161"/>
      <c r="E3" s="161"/>
      <c r="F3" s="161"/>
      <c r="G3" s="161"/>
      <c r="H3" s="161"/>
      <c r="I3" s="161"/>
    </row>
    <row r="4" spans="1:11" ht="15" customHeight="1">
      <c r="C4" s="160" t="s">
        <v>501</v>
      </c>
      <c r="D4" s="161"/>
      <c r="E4" s="161"/>
      <c r="F4" s="161"/>
      <c r="G4" s="161"/>
      <c r="H4" s="161"/>
      <c r="I4" s="161"/>
      <c r="J4" s="161"/>
      <c r="K4" s="161"/>
    </row>
    <row r="5" spans="1:11" ht="15" customHeight="1">
      <c r="C5" s="160" t="s">
        <v>538</v>
      </c>
      <c r="D5" s="161"/>
      <c r="E5" s="161"/>
      <c r="F5" s="161"/>
      <c r="G5" s="161"/>
      <c r="H5" s="161"/>
      <c r="I5" s="161"/>
    </row>
    <row r="6" spans="1:11" ht="15.75">
      <c r="C6" s="160"/>
      <c r="D6" s="161"/>
      <c r="E6" s="161"/>
      <c r="F6" s="161"/>
      <c r="G6" s="161"/>
      <c r="H6" s="161"/>
      <c r="I6" s="161"/>
    </row>
    <row r="8" spans="1:11">
      <c r="A8" s="167" t="s">
        <v>0</v>
      </c>
      <c r="B8" s="168"/>
      <c r="C8" s="168"/>
      <c r="D8" s="2"/>
    </row>
    <row r="9" spans="1:11" ht="17.25" customHeight="1" thickBot="1">
      <c r="A9" s="127"/>
      <c r="B9" s="3" t="s">
        <v>502</v>
      </c>
      <c r="D9" t="s">
        <v>539</v>
      </c>
    </row>
    <row r="10" spans="1:11" ht="156" customHeight="1">
      <c r="A10" s="175" t="s">
        <v>20</v>
      </c>
      <c r="B10" s="185"/>
      <c r="C10" s="181" t="s">
        <v>383</v>
      </c>
      <c r="D10" s="175" t="s">
        <v>248</v>
      </c>
      <c r="E10" s="176"/>
    </row>
    <row r="11" spans="1:11" ht="15" customHeight="1">
      <c r="A11" s="186"/>
      <c r="B11" s="187"/>
      <c r="C11" s="190"/>
      <c r="D11" s="177"/>
      <c r="E11" s="178"/>
    </row>
    <row r="12" spans="1:11" ht="15" customHeight="1">
      <c r="A12" s="186"/>
      <c r="B12" s="187"/>
      <c r="C12" s="190"/>
      <c r="D12" s="177"/>
      <c r="E12" s="178"/>
    </row>
    <row r="13" spans="1:11" ht="15.75" customHeight="1" thickBot="1">
      <c r="A13" s="188"/>
      <c r="B13" s="189"/>
      <c r="C13" s="190"/>
      <c r="D13" s="177"/>
      <c r="E13" s="178"/>
    </row>
    <row r="14" spans="1:11" ht="95.25" thickBot="1">
      <c r="A14" s="125" t="s">
        <v>384</v>
      </c>
      <c r="B14" s="126" t="s">
        <v>385</v>
      </c>
      <c r="C14" s="182"/>
      <c r="D14" s="179"/>
      <c r="E14" s="180"/>
    </row>
    <row r="15" spans="1:11" ht="16.5" thickBot="1">
      <c r="A15" s="121"/>
      <c r="B15" s="120"/>
      <c r="C15" s="120"/>
      <c r="D15" s="122">
        <v>2027</v>
      </c>
      <c r="E15" s="122">
        <v>2028</v>
      </c>
    </row>
    <row r="16" spans="1:11" ht="16.5" thickBot="1">
      <c r="A16" s="7">
        <v>1</v>
      </c>
      <c r="B16" s="6">
        <v>2</v>
      </c>
      <c r="C16" s="6">
        <v>3</v>
      </c>
      <c r="D16" s="6">
        <v>4</v>
      </c>
      <c r="E16" s="120">
        <v>5</v>
      </c>
    </row>
    <row r="17" spans="1:5" ht="75.75" customHeight="1" thickBot="1">
      <c r="A17" s="191"/>
      <c r="B17" s="172"/>
      <c r="C17" s="172" t="s">
        <v>1</v>
      </c>
      <c r="D17" s="20">
        <f>D19+D37</f>
        <v>0</v>
      </c>
      <c r="E17" s="20">
        <f>E19+E37</f>
        <v>0</v>
      </c>
    </row>
    <row r="18" spans="1:5" ht="16.5" hidden="1" thickBot="1">
      <c r="A18" s="192"/>
      <c r="B18" s="174"/>
      <c r="C18" s="174"/>
      <c r="D18" s="20"/>
      <c r="E18" s="20"/>
    </row>
    <row r="19" spans="1:5" ht="105.75" customHeight="1" thickBot="1">
      <c r="A19" s="172">
        <v>902</v>
      </c>
      <c r="B19" s="169" t="s">
        <v>2</v>
      </c>
      <c r="C19" s="172" t="s">
        <v>3</v>
      </c>
      <c r="D19" s="20">
        <f>D22+D29</f>
        <v>0</v>
      </c>
      <c r="E19" s="20">
        <f>E22+E29</f>
        <v>0</v>
      </c>
    </row>
    <row r="20" spans="1:5" ht="16.5" hidden="1" customHeight="1" thickBot="1">
      <c r="A20" s="173"/>
      <c r="B20" s="170"/>
      <c r="C20" s="173"/>
      <c r="D20" s="23"/>
      <c r="E20" s="23"/>
    </row>
    <row r="21" spans="1:5" ht="39.75" hidden="1" customHeight="1" thickBot="1">
      <c r="A21" s="174"/>
      <c r="B21" s="171"/>
      <c r="C21" s="174"/>
      <c r="D21" s="20"/>
      <c r="E21" s="20"/>
    </row>
    <row r="22" spans="1:5" ht="39.75" customHeight="1">
      <c r="A22" s="181">
        <v>902</v>
      </c>
      <c r="B22" s="181" t="s">
        <v>5</v>
      </c>
      <c r="C22" s="181" t="s">
        <v>352</v>
      </c>
      <c r="D22" s="162">
        <f>D25</f>
        <v>0</v>
      </c>
      <c r="E22" s="162">
        <f>E25</f>
        <v>0</v>
      </c>
    </row>
    <row r="23" spans="1:5" ht="15" customHeight="1" thickBot="1">
      <c r="A23" s="190"/>
      <c r="B23" s="190"/>
      <c r="C23" s="190"/>
      <c r="D23" s="163"/>
      <c r="E23" s="163"/>
    </row>
    <row r="24" spans="1:5" ht="45.75" hidden="1" customHeight="1" thickBot="1">
      <c r="A24" s="190"/>
      <c r="B24" s="190"/>
      <c r="C24" s="182"/>
      <c r="D24" s="164"/>
      <c r="E24" s="164"/>
    </row>
    <row r="25" spans="1:5" ht="79.5" customHeight="1" thickBot="1">
      <c r="A25" s="198">
        <v>902</v>
      </c>
      <c r="B25" s="198" t="s">
        <v>353</v>
      </c>
      <c r="C25" s="200" t="s">
        <v>354</v>
      </c>
      <c r="D25" s="21">
        <v>0</v>
      </c>
      <c r="E25" s="21">
        <v>0</v>
      </c>
    </row>
    <row r="26" spans="1:5" ht="16.5" hidden="1" customHeight="1" thickBot="1">
      <c r="A26" s="198"/>
      <c r="B26" s="198"/>
      <c r="C26" s="201"/>
      <c r="D26" s="22"/>
      <c r="E26" s="22"/>
    </row>
    <row r="27" spans="1:5" ht="16.5" hidden="1" customHeight="1" thickBot="1">
      <c r="A27" s="198"/>
      <c r="B27" s="198"/>
      <c r="C27" s="201"/>
      <c r="D27" s="22"/>
      <c r="E27" s="22"/>
    </row>
    <row r="28" spans="1:5" ht="16.5" hidden="1" customHeight="1" thickBot="1">
      <c r="A28" s="198"/>
      <c r="B28" s="198"/>
      <c r="C28" s="202"/>
      <c r="D28" s="21">
        <v>0</v>
      </c>
      <c r="E28" s="21">
        <v>0</v>
      </c>
    </row>
    <row r="29" spans="1:5" ht="74.25" customHeight="1" thickBot="1">
      <c r="A29" s="8"/>
      <c r="B29" s="181" t="s">
        <v>6</v>
      </c>
      <c r="C29" s="181" t="s">
        <v>355</v>
      </c>
      <c r="D29" s="14">
        <f>D34</f>
        <v>0</v>
      </c>
      <c r="E29" s="14">
        <f>E34</f>
        <v>0</v>
      </c>
    </row>
    <row r="30" spans="1:5" ht="16.5" hidden="1" customHeight="1" thickBot="1">
      <c r="A30" s="8">
        <v>902</v>
      </c>
      <c r="B30" s="190"/>
      <c r="C30" s="190"/>
      <c r="D30" s="13"/>
      <c r="E30" s="13"/>
    </row>
    <row r="31" spans="1:5" ht="16.5" hidden="1" customHeight="1" thickBot="1">
      <c r="A31" s="9"/>
      <c r="B31" s="190"/>
      <c r="C31" s="190"/>
      <c r="D31" s="13"/>
      <c r="E31" s="13"/>
    </row>
    <row r="32" spans="1:5" ht="16.5" hidden="1" customHeight="1" thickBot="1">
      <c r="A32" s="9"/>
      <c r="B32" s="11"/>
      <c r="C32" s="190"/>
      <c r="D32" s="13"/>
      <c r="E32" s="13"/>
    </row>
    <row r="33" spans="1:5" ht="16.5" hidden="1" customHeight="1" thickBot="1">
      <c r="A33" s="10"/>
      <c r="B33" s="12"/>
      <c r="C33" s="182"/>
      <c r="D33" s="14"/>
      <c r="E33" s="14"/>
    </row>
    <row r="34" spans="1:5" ht="69" customHeight="1" thickBot="1">
      <c r="A34" s="191">
        <v>902</v>
      </c>
      <c r="B34" s="191" t="s">
        <v>356</v>
      </c>
      <c r="C34" s="191" t="s">
        <v>357</v>
      </c>
      <c r="D34" s="21">
        <v>0</v>
      </c>
      <c r="E34" s="21">
        <v>0</v>
      </c>
    </row>
    <row r="35" spans="1:5" ht="15.75" hidden="1" customHeight="1">
      <c r="A35" s="193"/>
      <c r="B35" s="193"/>
      <c r="C35" s="193"/>
      <c r="D35" s="22"/>
      <c r="E35" s="22"/>
    </row>
    <row r="36" spans="1:5" ht="15.75" hidden="1" customHeight="1">
      <c r="A36" s="193"/>
      <c r="B36" s="193"/>
      <c r="C36" s="193"/>
      <c r="D36" s="22" t="s">
        <v>4</v>
      </c>
      <c r="E36" s="22" t="s">
        <v>4</v>
      </c>
    </row>
    <row r="37" spans="1:5" ht="42.75" customHeight="1">
      <c r="A37" s="18">
        <v>902</v>
      </c>
      <c r="B37" s="18" t="s">
        <v>7</v>
      </c>
      <c r="C37" s="18" t="s">
        <v>8</v>
      </c>
      <c r="D37" s="19">
        <f>D38+D46</f>
        <v>0</v>
      </c>
      <c r="E37" s="19">
        <f>E38+E46</f>
        <v>0</v>
      </c>
    </row>
    <row r="38" spans="1:5" ht="46.5" customHeight="1" thickBot="1">
      <c r="A38" s="190">
        <v>902</v>
      </c>
      <c r="B38" s="203" t="s">
        <v>9</v>
      </c>
      <c r="C38" s="190" t="s">
        <v>10</v>
      </c>
      <c r="D38" s="165">
        <f>D40</f>
        <v>-630208800</v>
      </c>
      <c r="E38" s="165">
        <f>E40</f>
        <v>-625397100</v>
      </c>
    </row>
    <row r="39" spans="1:5" ht="15.75" hidden="1" customHeight="1" thickBot="1">
      <c r="A39" s="182"/>
      <c r="B39" s="184"/>
      <c r="C39" s="182"/>
      <c r="D39" s="166"/>
      <c r="E39" s="166"/>
    </row>
    <row r="40" spans="1:5" ht="44.25" customHeight="1" thickBot="1">
      <c r="A40" s="181">
        <v>902</v>
      </c>
      <c r="B40" s="183" t="s">
        <v>11</v>
      </c>
      <c r="C40" s="181" t="s">
        <v>12</v>
      </c>
      <c r="D40" s="162">
        <f>D42</f>
        <v>-630208800</v>
      </c>
      <c r="E40" s="162">
        <f>E42</f>
        <v>-625397100</v>
      </c>
    </row>
    <row r="41" spans="1:5" ht="15.75" hidden="1" customHeight="1" thickBot="1">
      <c r="A41" s="182"/>
      <c r="B41" s="184"/>
      <c r="C41" s="182"/>
      <c r="D41" s="166"/>
      <c r="E41" s="166"/>
    </row>
    <row r="42" spans="1:5" ht="54" customHeight="1" thickBot="1">
      <c r="A42" s="181">
        <v>902</v>
      </c>
      <c r="B42" s="183" t="s">
        <v>13</v>
      </c>
      <c r="C42" s="181" t="s">
        <v>14</v>
      </c>
      <c r="D42" s="162">
        <f>D44</f>
        <v>-630208800</v>
      </c>
      <c r="E42" s="162">
        <f>E44</f>
        <v>-625397100</v>
      </c>
    </row>
    <row r="43" spans="1:5" ht="15.75" hidden="1" customHeight="1" thickBot="1">
      <c r="A43" s="182"/>
      <c r="B43" s="184"/>
      <c r="C43" s="182"/>
      <c r="D43" s="166"/>
      <c r="E43" s="166"/>
    </row>
    <row r="44" spans="1:5" ht="45" customHeight="1">
      <c r="A44" s="191">
        <v>902</v>
      </c>
      <c r="B44" s="196" t="s">
        <v>358</v>
      </c>
      <c r="C44" s="191" t="s">
        <v>359</v>
      </c>
      <c r="D44" s="194">
        <v>-630208800</v>
      </c>
      <c r="E44" s="194">
        <v>-625397100</v>
      </c>
    </row>
    <row r="45" spans="1:5" ht="15.75" hidden="1" customHeight="1" thickBot="1">
      <c r="A45" s="192"/>
      <c r="B45" s="197"/>
      <c r="C45" s="192"/>
      <c r="D45" s="195"/>
      <c r="E45" s="195"/>
    </row>
    <row r="46" spans="1:5" ht="16.5" thickBot="1">
      <c r="A46" s="7">
        <v>902</v>
      </c>
      <c r="B46" s="5" t="s">
        <v>16</v>
      </c>
      <c r="C46" s="124" t="s">
        <v>15</v>
      </c>
      <c r="D46" s="14">
        <f t="shared" ref="D46:E48" si="0">D47</f>
        <v>630208800</v>
      </c>
      <c r="E46" s="14">
        <f t="shared" si="0"/>
        <v>625397100</v>
      </c>
    </row>
    <row r="47" spans="1:5" ht="16.5" thickBot="1">
      <c r="A47" s="7">
        <v>902</v>
      </c>
      <c r="B47" s="5" t="s">
        <v>360</v>
      </c>
      <c r="C47" s="124" t="s">
        <v>17</v>
      </c>
      <c r="D47" s="14">
        <f t="shared" si="0"/>
        <v>630208800</v>
      </c>
      <c r="E47" s="14">
        <f t="shared" si="0"/>
        <v>625397100</v>
      </c>
    </row>
    <row r="48" spans="1:5" ht="15.75">
      <c r="A48" s="8">
        <v>902</v>
      </c>
      <c r="B48" s="4" t="s">
        <v>18</v>
      </c>
      <c r="C48" s="123" t="s">
        <v>19</v>
      </c>
      <c r="D48" s="13">
        <f t="shared" si="0"/>
        <v>630208800</v>
      </c>
      <c r="E48" s="13">
        <f t="shared" si="0"/>
        <v>625397100</v>
      </c>
    </row>
    <row r="49" spans="1:5" ht="38.25" customHeight="1">
      <c r="A49" s="198">
        <v>902</v>
      </c>
      <c r="B49" s="199" t="s">
        <v>362</v>
      </c>
      <c r="C49" s="198" t="s">
        <v>361</v>
      </c>
      <c r="D49" s="15">
        <v>630208800</v>
      </c>
      <c r="E49" s="15">
        <v>625397100</v>
      </c>
    </row>
    <row r="50" spans="1:5" ht="15.75" hidden="1" customHeight="1">
      <c r="A50" s="198"/>
      <c r="B50" s="199"/>
      <c r="C50" s="198"/>
      <c r="D50" s="16"/>
    </row>
    <row r="51" spans="1:5" ht="15.75" hidden="1" customHeight="1">
      <c r="A51" s="198"/>
      <c r="B51" s="199"/>
      <c r="C51" s="198"/>
      <c r="D51" s="17">
        <v>198075500</v>
      </c>
    </row>
  </sheetData>
  <mergeCells count="50">
    <mergeCell ref="A49:A51"/>
    <mergeCell ref="B49:B51"/>
    <mergeCell ref="C49:C51"/>
    <mergeCell ref="C25:C28"/>
    <mergeCell ref="B38:B39"/>
    <mergeCell ref="C38:C39"/>
    <mergeCell ref="A40:A41"/>
    <mergeCell ref="B40:B41"/>
    <mergeCell ref="C40:C41"/>
    <mergeCell ref="C29:C33"/>
    <mergeCell ref="A25:A28"/>
    <mergeCell ref="B25:B28"/>
    <mergeCell ref="C42:C43"/>
    <mergeCell ref="C34:C36"/>
    <mergeCell ref="B29:B31"/>
    <mergeCell ref="A22:A24"/>
    <mergeCell ref="B22:B24"/>
    <mergeCell ref="A34:A36"/>
    <mergeCell ref="E44:E45"/>
    <mergeCell ref="A19:A21"/>
    <mergeCell ref="A44:A45"/>
    <mergeCell ref="B44:B45"/>
    <mergeCell ref="C44:C45"/>
    <mergeCell ref="D44:D45"/>
    <mergeCell ref="D38:D39"/>
    <mergeCell ref="D40:D41"/>
    <mergeCell ref="A38:A39"/>
    <mergeCell ref="C22:C24"/>
    <mergeCell ref="B34:B36"/>
    <mergeCell ref="A10:B13"/>
    <mergeCell ref="C10:C14"/>
    <mergeCell ref="A17:A18"/>
    <mergeCell ref="B17:B18"/>
    <mergeCell ref="C17:C18"/>
    <mergeCell ref="C2:I3"/>
    <mergeCell ref="E22:E24"/>
    <mergeCell ref="E38:E39"/>
    <mergeCell ref="E40:E41"/>
    <mergeCell ref="E42:E43"/>
    <mergeCell ref="D22:D24"/>
    <mergeCell ref="D42:D43"/>
    <mergeCell ref="C6:I6"/>
    <mergeCell ref="C4:K4"/>
    <mergeCell ref="C5:I5"/>
    <mergeCell ref="A8:C8"/>
    <mergeCell ref="B19:B21"/>
    <mergeCell ref="C19:C21"/>
    <mergeCell ref="D10:E14"/>
    <mergeCell ref="A42:A43"/>
    <mergeCell ref="B42:B43"/>
  </mergeCells>
  <pageMargins left="0.70866141732283472" right="0.70866141732283472" top="0.74803149606299213" bottom="0.74803149606299213" header="0.31496062992125984" footer="0.31496062992125984"/>
  <pageSetup paperSize="9" scale="44" orientation="portrait" horizontalDpi="180" verticalDpi="180" r:id="rId1"/>
  <colBreaks count="1" manualBreakCount="1">
    <brk id="6" max="48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K282"/>
  <sheetViews>
    <sheetView topLeftCell="A264" zoomScaleNormal="100" workbookViewId="0">
      <selection activeCell="G161" sqref="G161"/>
    </sheetView>
  </sheetViews>
  <sheetFormatPr defaultRowHeight="15"/>
  <cols>
    <col min="1" max="1" width="33" customWidth="1"/>
    <col min="2" max="2" width="9.7109375" customWidth="1"/>
    <col min="4" max="4" width="15.7109375" customWidth="1"/>
    <col min="6" max="6" width="25" customWidth="1"/>
    <col min="7" max="7" width="16.28515625" customWidth="1"/>
    <col min="10" max="10" width="14.140625" customWidth="1"/>
  </cols>
  <sheetData>
    <row r="1" spans="1:11">
      <c r="C1" s="205" t="s">
        <v>348</v>
      </c>
      <c r="D1" s="161"/>
      <c r="E1" s="161"/>
      <c r="F1" s="161"/>
      <c r="G1" s="161"/>
      <c r="H1" s="161"/>
      <c r="I1" s="161"/>
    </row>
    <row r="2" spans="1:11" ht="35.25" customHeight="1">
      <c r="C2" s="160" t="s">
        <v>541</v>
      </c>
      <c r="D2" s="161"/>
      <c r="E2" s="161"/>
      <c r="F2" s="161"/>
      <c r="G2" s="161"/>
      <c r="H2" s="161"/>
      <c r="I2" s="161"/>
      <c r="J2" s="161"/>
      <c r="K2" s="161"/>
    </row>
    <row r="3" spans="1:11" ht="30.75" customHeight="1">
      <c r="C3" s="160" t="s">
        <v>503</v>
      </c>
      <c r="D3" s="161"/>
      <c r="E3" s="161"/>
      <c r="F3" s="161"/>
      <c r="G3" s="161"/>
      <c r="H3" s="161"/>
      <c r="I3" s="161"/>
    </row>
    <row r="4" spans="1:11" ht="15" customHeight="1">
      <c r="C4" s="160"/>
      <c r="D4" s="160"/>
      <c r="E4" s="160"/>
      <c r="F4" s="160"/>
      <c r="G4" s="160"/>
      <c r="H4" s="160"/>
      <c r="I4" s="160"/>
      <c r="J4" s="160"/>
      <c r="K4" s="1"/>
    </row>
    <row r="6" spans="1:11" ht="34.5" customHeight="1">
      <c r="A6" s="204" t="s">
        <v>449</v>
      </c>
      <c r="B6" s="204"/>
      <c r="C6" s="204"/>
      <c r="D6" s="204"/>
      <c r="E6" s="204"/>
      <c r="F6" s="204"/>
      <c r="G6" s="204"/>
    </row>
    <row r="7" spans="1:11" ht="32.25" customHeight="1">
      <c r="A7" s="206" t="s">
        <v>450</v>
      </c>
      <c r="B7" s="206"/>
      <c r="C7" s="206"/>
      <c r="D7" s="206"/>
      <c r="E7" s="206"/>
      <c r="F7" s="206"/>
      <c r="G7" s="161"/>
    </row>
    <row r="8" spans="1:11" ht="36" customHeight="1">
      <c r="A8" s="204" t="s">
        <v>504</v>
      </c>
      <c r="B8" s="204"/>
      <c r="C8" s="204"/>
      <c r="D8" s="204"/>
      <c r="E8" s="204"/>
      <c r="F8" s="204"/>
    </row>
    <row r="9" spans="1:11">
      <c r="A9" s="25"/>
      <c r="B9" s="26"/>
      <c r="C9" s="26"/>
      <c r="D9" s="26"/>
      <c r="E9" s="26"/>
      <c r="G9" t="s">
        <v>21</v>
      </c>
    </row>
    <row r="10" spans="1:11" ht="15" customHeight="1">
      <c r="A10" s="213" t="s">
        <v>387</v>
      </c>
      <c r="B10" s="216"/>
      <c r="C10" s="217"/>
      <c r="D10" s="217"/>
      <c r="E10" s="218"/>
      <c r="F10" s="207" t="s">
        <v>248</v>
      </c>
      <c r="G10" s="208"/>
    </row>
    <row r="11" spans="1:11">
      <c r="A11" s="214"/>
      <c r="B11" s="219" t="s">
        <v>388</v>
      </c>
      <c r="C11" s="219" t="s">
        <v>389</v>
      </c>
      <c r="D11" s="219" t="s">
        <v>390</v>
      </c>
      <c r="E11" s="219" t="s">
        <v>391</v>
      </c>
      <c r="F11" s="209"/>
      <c r="G11" s="210"/>
    </row>
    <row r="12" spans="1:11">
      <c r="A12" s="215"/>
      <c r="B12" s="219"/>
      <c r="C12" s="219"/>
      <c r="D12" s="219"/>
      <c r="E12" s="219"/>
      <c r="F12" s="211"/>
      <c r="G12" s="212"/>
    </row>
    <row r="13" spans="1:11">
      <c r="A13" s="116"/>
      <c r="B13" s="117"/>
      <c r="C13" s="117"/>
      <c r="D13" s="117"/>
      <c r="E13" s="117"/>
      <c r="F13" s="117">
        <v>2027</v>
      </c>
      <c r="G13" s="117">
        <v>2028</v>
      </c>
    </row>
    <row r="14" spans="1:11">
      <c r="A14" s="27">
        <v>1</v>
      </c>
      <c r="B14" s="28">
        <v>2</v>
      </c>
      <c r="C14" s="28">
        <v>3</v>
      </c>
      <c r="D14" s="28">
        <v>4</v>
      </c>
      <c r="E14" s="28">
        <v>5</v>
      </c>
      <c r="F14" s="28">
        <v>6</v>
      </c>
      <c r="G14" s="117">
        <v>7</v>
      </c>
    </row>
    <row r="15" spans="1:11" ht="28.5">
      <c r="A15" s="29" t="s">
        <v>23</v>
      </c>
      <c r="B15" s="30" t="s">
        <v>24</v>
      </c>
      <c r="C15" s="30"/>
      <c r="D15" s="30"/>
      <c r="E15" s="30"/>
      <c r="F15" s="59">
        <f>F16+F20+F27+F53+F64+F68+F61+F59+F50+F42+F43+F45+F46-F42-F43-F45-F46</f>
        <v>127804300</v>
      </c>
      <c r="G15" s="59">
        <f>G16+G20+G27+G53+G64+G68+G61+G59+G50+G42+G43+G45+G46-G42-G43-G45-G46</f>
        <v>127129800</v>
      </c>
    </row>
    <row r="16" spans="1:11" ht="45">
      <c r="A16" s="32" t="s">
        <v>25</v>
      </c>
      <c r="B16" s="33" t="s">
        <v>24</v>
      </c>
      <c r="C16" s="33" t="s">
        <v>26</v>
      </c>
      <c r="D16" s="33"/>
      <c r="E16" s="33"/>
      <c r="F16" s="34">
        <f t="shared" ref="F16:G17" si="0">F17</f>
        <v>2600000</v>
      </c>
      <c r="G16" s="34">
        <f t="shared" si="0"/>
        <v>2600000</v>
      </c>
    </row>
    <row r="17" spans="1:7" ht="45">
      <c r="A17" s="32" t="s">
        <v>27</v>
      </c>
      <c r="B17" s="33" t="s">
        <v>24</v>
      </c>
      <c r="C17" s="33" t="s">
        <v>26</v>
      </c>
      <c r="D17" s="33" t="s">
        <v>28</v>
      </c>
      <c r="E17" s="33"/>
      <c r="F17" s="34">
        <f t="shared" si="0"/>
        <v>2600000</v>
      </c>
      <c r="G17" s="34">
        <f t="shared" si="0"/>
        <v>2600000</v>
      </c>
    </row>
    <row r="18" spans="1:7" ht="30">
      <c r="A18" s="32" t="s">
        <v>29</v>
      </c>
      <c r="B18" s="33" t="s">
        <v>24</v>
      </c>
      <c r="C18" s="33" t="s">
        <v>26</v>
      </c>
      <c r="D18" s="33" t="s">
        <v>28</v>
      </c>
      <c r="E18" s="33"/>
      <c r="F18" s="34">
        <f>F19</f>
        <v>2600000</v>
      </c>
      <c r="G18" s="34">
        <f>G19</f>
        <v>2600000</v>
      </c>
    </row>
    <row r="19" spans="1:7" ht="30">
      <c r="A19" s="32" t="s">
        <v>30</v>
      </c>
      <c r="B19" s="33" t="s">
        <v>24</v>
      </c>
      <c r="C19" s="33" t="s">
        <v>26</v>
      </c>
      <c r="D19" s="33" t="s">
        <v>28</v>
      </c>
      <c r="E19" s="33"/>
      <c r="F19" s="35">
        <v>2600000</v>
      </c>
      <c r="G19" s="35">
        <v>2600000</v>
      </c>
    </row>
    <row r="20" spans="1:7" ht="60">
      <c r="A20" s="32" t="s">
        <v>32</v>
      </c>
      <c r="B20" s="33" t="s">
        <v>24</v>
      </c>
      <c r="C20" s="33" t="s">
        <v>33</v>
      </c>
      <c r="D20" s="33"/>
      <c r="E20" s="33"/>
      <c r="F20" s="34">
        <f>F21+F25</f>
        <v>335000</v>
      </c>
      <c r="G20" s="34">
        <f>G21+G25</f>
        <v>200000</v>
      </c>
    </row>
    <row r="21" spans="1:7" ht="45">
      <c r="A21" s="32" t="s">
        <v>27</v>
      </c>
      <c r="B21" s="33" t="s">
        <v>24</v>
      </c>
      <c r="C21" s="33" t="s">
        <v>33</v>
      </c>
      <c r="D21" s="33"/>
      <c r="E21" s="33"/>
      <c r="F21" s="34">
        <f>F22</f>
        <v>150000</v>
      </c>
      <c r="G21" s="34">
        <f>G22</f>
        <v>15000</v>
      </c>
    </row>
    <row r="22" spans="1:7">
      <c r="A22" s="32" t="s">
        <v>34</v>
      </c>
      <c r="B22" s="33" t="s">
        <v>24</v>
      </c>
      <c r="C22" s="33" t="s">
        <v>33</v>
      </c>
      <c r="D22" s="33" t="s">
        <v>35</v>
      </c>
      <c r="E22" s="33"/>
      <c r="F22" s="34">
        <f>F24</f>
        <v>150000</v>
      </c>
      <c r="G22" s="34">
        <f>G24</f>
        <v>15000</v>
      </c>
    </row>
    <row r="23" spans="1:7" ht="30">
      <c r="A23" s="32" t="s">
        <v>36</v>
      </c>
      <c r="B23" s="33" t="s">
        <v>24</v>
      </c>
      <c r="C23" s="33" t="s">
        <v>33</v>
      </c>
      <c r="D23" s="33" t="s">
        <v>35</v>
      </c>
      <c r="E23" s="33" t="s">
        <v>37</v>
      </c>
      <c r="F23" s="34"/>
      <c r="G23" s="34"/>
    </row>
    <row r="24" spans="1:7" ht="30">
      <c r="A24" s="32" t="s">
        <v>38</v>
      </c>
      <c r="B24" s="33" t="s">
        <v>24</v>
      </c>
      <c r="C24" s="33" t="s">
        <v>33</v>
      </c>
      <c r="D24" s="33" t="s">
        <v>35</v>
      </c>
      <c r="E24" s="33" t="s">
        <v>39</v>
      </c>
      <c r="F24" s="35">
        <v>150000</v>
      </c>
      <c r="G24" s="35">
        <v>15000</v>
      </c>
    </row>
    <row r="25" spans="1:7" ht="45">
      <c r="A25" s="32" t="s">
        <v>40</v>
      </c>
      <c r="B25" s="33" t="s">
        <v>24</v>
      </c>
      <c r="C25" s="33" t="s">
        <v>33</v>
      </c>
      <c r="D25" s="33" t="s">
        <v>41</v>
      </c>
      <c r="E25" s="33"/>
      <c r="F25" s="34">
        <f>F26</f>
        <v>185000</v>
      </c>
      <c r="G25" s="34">
        <f>G26</f>
        <v>185000</v>
      </c>
    </row>
    <row r="26" spans="1:7" ht="105">
      <c r="A26" s="32" t="s">
        <v>322</v>
      </c>
      <c r="B26" s="33" t="s">
        <v>24</v>
      </c>
      <c r="C26" s="33" t="s">
        <v>33</v>
      </c>
      <c r="D26" s="33" t="s">
        <v>41</v>
      </c>
      <c r="E26" s="33" t="s">
        <v>231</v>
      </c>
      <c r="F26" s="35">
        <v>185000</v>
      </c>
      <c r="G26" s="35">
        <v>185000</v>
      </c>
    </row>
    <row r="27" spans="1:7" ht="30">
      <c r="A27" s="32" t="s">
        <v>42</v>
      </c>
      <c r="B27" s="33" t="s">
        <v>24</v>
      </c>
      <c r="C27" s="33" t="s">
        <v>43</v>
      </c>
      <c r="D27" s="33"/>
      <c r="E27" s="33"/>
      <c r="F27" s="34">
        <f>F28+F41+F37</f>
        <v>37648200</v>
      </c>
      <c r="G27" s="34">
        <f>G28+G41+G37</f>
        <v>37601600</v>
      </c>
    </row>
    <row r="28" spans="1:7" ht="45">
      <c r="A28" s="32" t="s">
        <v>27</v>
      </c>
      <c r="B28" s="33" t="s">
        <v>24</v>
      </c>
      <c r="C28" s="33" t="s">
        <v>43</v>
      </c>
      <c r="D28" s="33"/>
      <c r="E28" s="33"/>
      <c r="F28" s="34">
        <f>F29+F42+F43+F45+F46</f>
        <v>37648200</v>
      </c>
      <c r="G28" s="34">
        <f>G29+G42+G43+G45+G46</f>
        <v>37601600</v>
      </c>
    </row>
    <row r="29" spans="1:7">
      <c r="A29" s="32" t="s">
        <v>34</v>
      </c>
      <c r="B29" s="33" t="s">
        <v>24</v>
      </c>
      <c r="C29" s="33" t="s">
        <v>43</v>
      </c>
      <c r="D29" s="33"/>
      <c r="E29" s="33"/>
      <c r="F29" s="34">
        <f>F30</f>
        <v>35801800</v>
      </c>
      <c r="G29" s="34">
        <f>G30</f>
        <v>35801800</v>
      </c>
    </row>
    <row r="30" spans="1:7">
      <c r="A30" s="32" t="s">
        <v>44</v>
      </c>
      <c r="B30" s="33" t="s">
        <v>24</v>
      </c>
      <c r="C30" s="33" t="s">
        <v>43</v>
      </c>
      <c r="D30" s="33" t="s">
        <v>35</v>
      </c>
      <c r="E30" s="33"/>
      <c r="F30" s="34">
        <f>F31+F32+F33+F34+F35+F36</f>
        <v>35801800</v>
      </c>
      <c r="G30" s="34">
        <f>G31+G32+G33+G34+G35+G36</f>
        <v>35801800</v>
      </c>
    </row>
    <row r="31" spans="1:7" ht="30">
      <c r="A31" s="32" t="s">
        <v>30</v>
      </c>
      <c r="B31" s="33" t="s">
        <v>24</v>
      </c>
      <c r="C31" s="33" t="s">
        <v>43</v>
      </c>
      <c r="D31" s="33" t="s">
        <v>35</v>
      </c>
      <c r="E31" s="33"/>
      <c r="F31" s="35">
        <v>33405500</v>
      </c>
      <c r="G31" s="35">
        <v>33405500</v>
      </c>
    </row>
    <row r="32" spans="1:7" ht="30">
      <c r="A32" s="32" t="s">
        <v>36</v>
      </c>
      <c r="B32" s="33" t="s">
        <v>24</v>
      </c>
      <c r="C32" s="33" t="s">
        <v>43</v>
      </c>
      <c r="D32" s="33" t="s">
        <v>35</v>
      </c>
      <c r="E32" s="33"/>
      <c r="F32" s="34"/>
      <c r="G32" s="34"/>
    </row>
    <row r="33" spans="1:7" ht="45">
      <c r="A33" s="32" t="s">
        <v>45</v>
      </c>
      <c r="B33" s="33" t="s">
        <v>24</v>
      </c>
      <c r="C33" s="33" t="s">
        <v>43</v>
      </c>
      <c r="D33" s="33" t="s">
        <v>35</v>
      </c>
      <c r="E33" s="33"/>
      <c r="F33" s="34"/>
      <c r="G33" s="34"/>
    </row>
    <row r="34" spans="1:7" ht="30">
      <c r="A34" s="32" t="s">
        <v>38</v>
      </c>
      <c r="B34" s="33" t="s">
        <v>24</v>
      </c>
      <c r="C34" s="33" t="s">
        <v>43</v>
      </c>
      <c r="D34" s="33" t="s">
        <v>35</v>
      </c>
      <c r="E34" s="33"/>
      <c r="F34" s="35">
        <v>2396300</v>
      </c>
      <c r="G34" s="35">
        <v>2396300</v>
      </c>
    </row>
    <row r="35" spans="1:7" ht="30">
      <c r="A35" s="32" t="s">
        <v>46</v>
      </c>
      <c r="B35" s="33" t="s">
        <v>24</v>
      </c>
      <c r="C35" s="33" t="s">
        <v>43</v>
      </c>
      <c r="D35" s="33" t="s">
        <v>35</v>
      </c>
      <c r="E35" s="33"/>
      <c r="F35" s="34"/>
      <c r="G35" s="34"/>
    </row>
    <row r="36" spans="1:7" ht="30">
      <c r="A36" s="32" t="s">
        <v>47</v>
      </c>
      <c r="B36" s="33" t="s">
        <v>24</v>
      </c>
      <c r="C36" s="33" t="s">
        <v>43</v>
      </c>
      <c r="D36" s="33" t="s">
        <v>35</v>
      </c>
      <c r="E36" s="33"/>
      <c r="F36" s="34"/>
      <c r="G36" s="34"/>
    </row>
    <row r="37" spans="1:7">
      <c r="A37" s="32" t="s">
        <v>48</v>
      </c>
      <c r="B37" s="33" t="s">
        <v>24</v>
      </c>
      <c r="C37" s="33" t="s">
        <v>43</v>
      </c>
      <c r="D37" s="33"/>
      <c r="E37" s="33"/>
      <c r="F37" s="34">
        <f t="shared" ref="F37:G39" si="1">F38</f>
        <v>0</v>
      </c>
      <c r="G37" s="34">
        <f t="shared" si="1"/>
        <v>0</v>
      </c>
    </row>
    <row r="38" spans="1:7">
      <c r="A38" s="32" t="s">
        <v>48</v>
      </c>
      <c r="B38" s="33" t="s">
        <v>24</v>
      </c>
      <c r="C38" s="33" t="s">
        <v>43</v>
      </c>
      <c r="D38" s="33" t="s">
        <v>49</v>
      </c>
      <c r="E38" s="33"/>
      <c r="F38" s="34">
        <f t="shared" si="1"/>
        <v>0</v>
      </c>
      <c r="G38" s="34">
        <f t="shared" si="1"/>
        <v>0</v>
      </c>
    </row>
    <row r="39" spans="1:7" ht="30">
      <c r="A39" s="32" t="s">
        <v>50</v>
      </c>
      <c r="B39" s="33" t="s">
        <v>24</v>
      </c>
      <c r="C39" s="33" t="s">
        <v>43</v>
      </c>
      <c r="D39" s="33" t="s">
        <v>49</v>
      </c>
      <c r="E39" s="33"/>
      <c r="F39" s="34">
        <f t="shared" si="1"/>
        <v>0</v>
      </c>
      <c r="G39" s="34">
        <f t="shared" si="1"/>
        <v>0</v>
      </c>
    </row>
    <row r="40" spans="1:7" ht="30">
      <c r="A40" s="97" t="s">
        <v>38</v>
      </c>
      <c r="B40" s="65" t="s">
        <v>24</v>
      </c>
      <c r="C40" s="65" t="s">
        <v>43</v>
      </c>
      <c r="D40" s="65" t="s">
        <v>49</v>
      </c>
      <c r="E40" s="65" t="s">
        <v>39</v>
      </c>
      <c r="F40" s="35">
        <v>0</v>
      </c>
      <c r="G40" s="35">
        <v>0</v>
      </c>
    </row>
    <row r="41" spans="1:7">
      <c r="A41" s="32" t="s">
        <v>294</v>
      </c>
      <c r="B41" s="33" t="s">
        <v>24</v>
      </c>
      <c r="C41" s="33" t="s">
        <v>43</v>
      </c>
      <c r="D41" s="33" t="s">
        <v>280</v>
      </c>
      <c r="E41" s="33" t="s">
        <v>31</v>
      </c>
      <c r="F41" s="35">
        <v>0</v>
      </c>
      <c r="G41" s="35">
        <v>0</v>
      </c>
    </row>
    <row r="42" spans="1:7" ht="30">
      <c r="A42" s="32" t="s">
        <v>53</v>
      </c>
      <c r="B42" s="33" t="s">
        <v>24</v>
      </c>
      <c r="C42" s="33" t="s">
        <v>43</v>
      </c>
      <c r="D42" s="33" t="s">
        <v>232</v>
      </c>
      <c r="E42" s="33"/>
      <c r="F42" s="35">
        <v>464100</v>
      </c>
      <c r="G42" s="35">
        <v>465200</v>
      </c>
    </row>
    <row r="43" spans="1:7">
      <c r="A43" s="32" t="s">
        <v>54</v>
      </c>
      <c r="B43" s="33" t="s">
        <v>24</v>
      </c>
      <c r="C43" s="33" t="s">
        <v>43</v>
      </c>
      <c r="D43" s="33" t="s">
        <v>233</v>
      </c>
      <c r="E43" s="33"/>
      <c r="F43" s="35">
        <v>1000</v>
      </c>
      <c r="G43" s="35">
        <v>1000</v>
      </c>
    </row>
    <row r="44" spans="1:7" ht="30">
      <c r="A44" s="32" t="s">
        <v>55</v>
      </c>
      <c r="B44" s="33" t="s">
        <v>24</v>
      </c>
      <c r="C44" s="33" t="s">
        <v>43</v>
      </c>
      <c r="D44" s="33" t="s">
        <v>234</v>
      </c>
      <c r="E44" s="33"/>
      <c r="F44" s="35">
        <v>0</v>
      </c>
      <c r="G44" s="35">
        <v>0</v>
      </c>
    </row>
    <row r="45" spans="1:7" ht="30">
      <c r="A45" s="32" t="s">
        <v>56</v>
      </c>
      <c r="B45" s="33" t="s">
        <v>24</v>
      </c>
      <c r="C45" s="33" t="s">
        <v>43</v>
      </c>
      <c r="D45" s="33" t="s">
        <v>365</v>
      </c>
      <c r="E45" s="33"/>
      <c r="F45" s="35">
        <v>1381300</v>
      </c>
      <c r="G45" s="35">
        <v>1333600</v>
      </c>
    </row>
    <row r="46" spans="1:7" ht="30">
      <c r="A46" s="32" t="s">
        <v>57</v>
      </c>
      <c r="B46" s="33" t="s">
        <v>24</v>
      </c>
      <c r="C46" s="33" t="s">
        <v>43</v>
      </c>
      <c r="D46" s="33" t="s">
        <v>365</v>
      </c>
      <c r="E46" s="33"/>
      <c r="F46" s="35"/>
      <c r="G46" s="35"/>
    </row>
    <row r="47" spans="1:7" ht="30">
      <c r="A47" s="36" t="s">
        <v>58</v>
      </c>
      <c r="B47" s="33" t="s">
        <v>24</v>
      </c>
      <c r="C47" s="33" t="s">
        <v>43</v>
      </c>
      <c r="D47" s="33" t="s">
        <v>59</v>
      </c>
      <c r="E47" s="33"/>
      <c r="F47" s="37"/>
      <c r="G47" s="37"/>
    </row>
    <row r="48" spans="1:7" ht="30">
      <c r="A48" s="36" t="s">
        <v>58</v>
      </c>
      <c r="B48" s="33" t="s">
        <v>24</v>
      </c>
      <c r="C48" s="33" t="s">
        <v>43</v>
      </c>
      <c r="D48" s="33" t="s">
        <v>60</v>
      </c>
      <c r="E48" s="33"/>
      <c r="F48" s="38"/>
      <c r="G48" s="38"/>
    </row>
    <row r="49" spans="1:7" ht="189">
      <c r="A49" s="39" t="s">
        <v>61</v>
      </c>
      <c r="B49" s="33" t="s">
        <v>24</v>
      </c>
      <c r="C49" s="33" t="s">
        <v>43</v>
      </c>
      <c r="D49" s="33" t="s">
        <v>60</v>
      </c>
      <c r="E49" s="33" t="s">
        <v>52</v>
      </c>
      <c r="F49" s="38"/>
      <c r="G49" s="38"/>
    </row>
    <row r="50" spans="1:7">
      <c r="A50" s="32" t="s">
        <v>316</v>
      </c>
      <c r="B50" s="33" t="s">
        <v>24</v>
      </c>
      <c r="C50" s="33" t="s">
        <v>101</v>
      </c>
      <c r="D50" s="33"/>
      <c r="E50" s="33"/>
      <c r="F50" s="34">
        <f>F51</f>
        <v>3100</v>
      </c>
      <c r="G50" s="34">
        <f>G51</f>
        <v>3400</v>
      </c>
    </row>
    <row r="51" spans="1:7" ht="110.25">
      <c r="A51" s="108" t="s">
        <v>317</v>
      </c>
      <c r="B51" s="33" t="s">
        <v>24</v>
      </c>
      <c r="C51" s="33" t="s">
        <v>101</v>
      </c>
      <c r="D51" s="33" t="s">
        <v>220</v>
      </c>
      <c r="E51" s="33"/>
      <c r="F51" s="34">
        <f>F52</f>
        <v>3100</v>
      </c>
      <c r="G51" s="34">
        <f>G52</f>
        <v>3400</v>
      </c>
    </row>
    <row r="52" spans="1:7" ht="63">
      <c r="A52" s="107" t="s">
        <v>318</v>
      </c>
      <c r="B52" s="33" t="s">
        <v>24</v>
      </c>
      <c r="C52" s="33" t="s">
        <v>101</v>
      </c>
      <c r="D52" s="33" t="s">
        <v>220</v>
      </c>
      <c r="E52" s="33" t="s">
        <v>39</v>
      </c>
      <c r="F52" s="35">
        <v>3100</v>
      </c>
      <c r="G52" s="35">
        <v>3400</v>
      </c>
    </row>
    <row r="53" spans="1:7" ht="75">
      <c r="A53" s="32" t="s">
        <v>62</v>
      </c>
      <c r="B53" s="33" t="s">
        <v>24</v>
      </c>
      <c r="C53" s="33" t="s">
        <v>63</v>
      </c>
      <c r="D53" s="33"/>
      <c r="E53" s="33"/>
      <c r="F53" s="60">
        <f>F54</f>
        <v>8970000</v>
      </c>
      <c r="G53" s="60">
        <f>G54</f>
        <v>8970000</v>
      </c>
    </row>
    <row r="54" spans="1:7" ht="45">
      <c r="A54" s="32" t="s">
        <v>27</v>
      </c>
      <c r="B54" s="33" t="s">
        <v>24</v>
      </c>
      <c r="C54" s="33" t="s">
        <v>63</v>
      </c>
      <c r="D54" s="33"/>
      <c r="E54" s="33"/>
      <c r="F54" s="34">
        <f>F55</f>
        <v>8970000</v>
      </c>
      <c r="G54" s="34">
        <f>G55</f>
        <v>8970000</v>
      </c>
    </row>
    <row r="55" spans="1:7">
      <c r="A55" s="32" t="s">
        <v>34</v>
      </c>
      <c r="B55" s="33" t="s">
        <v>24</v>
      </c>
      <c r="C55" s="33" t="s">
        <v>63</v>
      </c>
      <c r="D55" s="33"/>
      <c r="E55" s="33"/>
      <c r="F55" s="34">
        <f>F56+F57+F58</f>
        <v>8970000</v>
      </c>
      <c r="G55" s="34">
        <f>G56+G57+G58</f>
        <v>8970000</v>
      </c>
    </row>
    <row r="56" spans="1:7">
      <c r="A56" s="32" t="s">
        <v>254</v>
      </c>
      <c r="B56" s="33" t="s">
        <v>24</v>
      </c>
      <c r="C56" s="33" t="s">
        <v>63</v>
      </c>
      <c r="D56" s="33" t="s">
        <v>35</v>
      </c>
      <c r="E56" s="33"/>
      <c r="F56" s="35">
        <v>8970000</v>
      </c>
      <c r="G56" s="35">
        <v>8970000</v>
      </c>
    </row>
    <row r="57" spans="1:7">
      <c r="A57" s="32" t="s">
        <v>294</v>
      </c>
      <c r="B57" s="33" t="s">
        <v>24</v>
      </c>
      <c r="C57" s="33" t="s">
        <v>63</v>
      </c>
      <c r="D57" s="33" t="s">
        <v>280</v>
      </c>
      <c r="E57" s="33"/>
      <c r="F57" s="35">
        <v>0</v>
      </c>
      <c r="G57" s="35">
        <v>0</v>
      </c>
    </row>
    <row r="58" spans="1:7">
      <c r="A58" s="32" t="s">
        <v>64</v>
      </c>
      <c r="B58" s="33" t="s">
        <v>24</v>
      </c>
      <c r="C58" s="33" t="s">
        <v>63</v>
      </c>
      <c r="D58" s="33" t="s">
        <v>265</v>
      </c>
      <c r="E58" s="33"/>
      <c r="F58" s="35">
        <v>0</v>
      </c>
      <c r="G58" s="35">
        <v>0</v>
      </c>
    </row>
    <row r="59" spans="1:7" ht="45">
      <c r="A59" s="32" t="s">
        <v>65</v>
      </c>
      <c r="B59" s="33" t="s">
        <v>24</v>
      </c>
      <c r="C59" s="33" t="s">
        <v>63</v>
      </c>
      <c r="D59" s="33" t="s">
        <v>66</v>
      </c>
      <c r="E59" s="33"/>
      <c r="F59" s="34">
        <f>F60</f>
        <v>2450000</v>
      </c>
      <c r="G59" s="34">
        <f>G60</f>
        <v>2450000</v>
      </c>
    </row>
    <row r="60" spans="1:7" ht="30">
      <c r="A60" s="32" t="s">
        <v>30</v>
      </c>
      <c r="B60" s="33" t="s">
        <v>24</v>
      </c>
      <c r="C60" s="33" t="s">
        <v>63</v>
      </c>
      <c r="D60" s="33" t="s">
        <v>66</v>
      </c>
      <c r="E60" s="33"/>
      <c r="F60" s="35">
        <v>2450000</v>
      </c>
      <c r="G60" s="35">
        <v>2450000</v>
      </c>
    </row>
    <row r="61" spans="1:7" ht="30">
      <c r="A61" s="40" t="s">
        <v>67</v>
      </c>
      <c r="B61" s="33" t="s">
        <v>24</v>
      </c>
      <c r="C61" s="33" t="s">
        <v>68</v>
      </c>
      <c r="D61" s="33"/>
      <c r="E61" s="33"/>
      <c r="F61" s="34">
        <f>F62</f>
        <v>0</v>
      </c>
      <c r="G61" s="34">
        <f>G62</f>
        <v>0</v>
      </c>
    </row>
    <row r="62" spans="1:7" ht="105">
      <c r="A62" s="36" t="s">
        <v>69</v>
      </c>
      <c r="B62" s="33" t="s">
        <v>24</v>
      </c>
      <c r="C62" s="33" t="s">
        <v>68</v>
      </c>
      <c r="D62" s="33" t="s">
        <v>51</v>
      </c>
      <c r="E62" s="33"/>
      <c r="F62" s="34">
        <f>F63</f>
        <v>0</v>
      </c>
      <c r="G62" s="34">
        <f>G63</f>
        <v>0</v>
      </c>
    </row>
    <row r="63" spans="1:7" ht="30">
      <c r="A63" s="32" t="s">
        <v>22</v>
      </c>
      <c r="B63" s="33" t="s">
        <v>24</v>
      </c>
      <c r="C63" s="33" t="s">
        <v>68</v>
      </c>
      <c r="D63" s="33" t="s">
        <v>51</v>
      </c>
      <c r="E63" s="33" t="s">
        <v>52</v>
      </c>
      <c r="F63" s="34">
        <v>0</v>
      </c>
      <c r="G63" s="34">
        <v>0</v>
      </c>
    </row>
    <row r="64" spans="1:7">
      <c r="A64" s="32" t="s">
        <v>48</v>
      </c>
      <c r="B64" s="33" t="s">
        <v>24</v>
      </c>
      <c r="C64" s="33" t="s">
        <v>70</v>
      </c>
      <c r="D64" s="33"/>
      <c r="E64" s="33"/>
      <c r="F64" s="34">
        <f t="shared" ref="F64:G66" si="2">F65</f>
        <v>200000</v>
      </c>
      <c r="G64" s="34">
        <f t="shared" si="2"/>
        <v>200000</v>
      </c>
    </row>
    <row r="65" spans="1:7">
      <c r="A65" s="32" t="s">
        <v>48</v>
      </c>
      <c r="B65" s="33" t="s">
        <v>24</v>
      </c>
      <c r="C65" s="33" t="s">
        <v>70</v>
      </c>
      <c r="D65" s="33" t="s">
        <v>49</v>
      </c>
      <c r="E65" s="33"/>
      <c r="F65" s="34">
        <f t="shared" si="2"/>
        <v>200000</v>
      </c>
      <c r="G65" s="34">
        <f t="shared" si="2"/>
        <v>200000</v>
      </c>
    </row>
    <row r="66" spans="1:7" ht="30">
      <c r="A66" s="32" t="s">
        <v>50</v>
      </c>
      <c r="B66" s="33" t="s">
        <v>24</v>
      </c>
      <c r="C66" s="33" t="s">
        <v>70</v>
      </c>
      <c r="D66" s="33" t="s">
        <v>49</v>
      </c>
      <c r="E66" s="33"/>
      <c r="F66" s="34">
        <f t="shared" si="2"/>
        <v>200000</v>
      </c>
      <c r="G66" s="34">
        <f t="shared" si="2"/>
        <v>200000</v>
      </c>
    </row>
    <row r="67" spans="1:7">
      <c r="A67" s="32" t="s">
        <v>71</v>
      </c>
      <c r="B67" s="33" t="s">
        <v>24</v>
      </c>
      <c r="C67" s="33" t="s">
        <v>70</v>
      </c>
      <c r="D67" s="33" t="s">
        <v>49</v>
      </c>
      <c r="E67" s="33" t="s">
        <v>72</v>
      </c>
      <c r="F67" s="35">
        <v>200000</v>
      </c>
      <c r="G67" s="35">
        <v>200000</v>
      </c>
    </row>
    <row r="68" spans="1:7" ht="30">
      <c r="A68" s="32" t="s">
        <v>73</v>
      </c>
      <c r="B68" s="33" t="s">
        <v>24</v>
      </c>
      <c r="C68" s="33" t="s">
        <v>74</v>
      </c>
      <c r="D68" s="33"/>
      <c r="E68" s="33"/>
      <c r="F68" s="34">
        <f>F69+F74+F76+F85+F75+F83</f>
        <v>75598000</v>
      </c>
      <c r="G68" s="34">
        <f>G69+G74+G76+G85+G75+G83</f>
        <v>75104800</v>
      </c>
    </row>
    <row r="69" spans="1:7" ht="60">
      <c r="A69" s="32" t="s">
        <v>75</v>
      </c>
      <c r="B69" s="33" t="s">
        <v>24</v>
      </c>
      <c r="C69" s="33" t="s">
        <v>74</v>
      </c>
      <c r="D69" s="33" t="s">
        <v>76</v>
      </c>
      <c r="E69" s="33"/>
      <c r="F69" s="34">
        <f>F70</f>
        <v>450000</v>
      </c>
      <c r="G69" s="34">
        <f>G70</f>
        <v>450000</v>
      </c>
    </row>
    <row r="70" spans="1:7" ht="30">
      <c r="A70" s="32" t="s">
        <v>77</v>
      </c>
      <c r="B70" s="33" t="s">
        <v>24</v>
      </c>
      <c r="C70" s="33" t="s">
        <v>74</v>
      </c>
      <c r="D70" s="33" t="s">
        <v>76</v>
      </c>
      <c r="E70" s="33"/>
      <c r="F70" s="34">
        <f>F71+F72+F73</f>
        <v>450000</v>
      </c>
      <c r="G70" s="34">
        <f>G71+G72+G73</f>
        <v>450000</v>
      </c>
    </row>
    <row r="71" spans="1:7" ht="30">
      <c r="A71" s="32" t="s">
        <v>38</v>
      </c>
      <c r="B71" s="33" t="s">
        <v>24</v>
      </c>
      <c r="C71" s="33" t="s">
        <v>74</v>
      </c>
      <c r="D71" s="33" t="s">
        <v>76</v>
      </c>
      <c r="E71" s="33" t="s">
        <v>39</v>
      </c>
      <c r="F71" s="35">
        <v>450000</v>
      </c>
      <c r="G71" s="35">
        <v>450000</v>
      </c>
    </row>
    <row r="72" spans="1:7" ht="30">
      <c r="A72" s="32" t="s">
        <v>22</v>
      </c>
      <c r="B72" s="33" t="s">
        <v>24</v>
      </c>
      <c r="C72" s="33" t="s">
        <v>74</v>
      </c>
      <c r="D72" s="33" t="s">
        <v>51</v>
      </c>
      <c r="E72" s="33" t="s">
        <v>52</v>
      </c>
      <c r="F72" s="35"/>
      <c r="G72" s="35"/>
    </row>
    <row r="73" spans="1:7">
      <c r="A73" s="32" t="s">
        <v>295</v>
      </c>
      <c r="B73" s="33" t="s">
        <v>24</v>
      </c>
      <c r="C73" s="33" t="s">
        <v>74</v>
      </c>
      <c r="D73" s="33" t="s">
        <v>76</v>
      </c>
      <c r="E73" s="33" t="s">
        <v>133</v>
      </c>
      <c r="F73" s="35">
        <v>0</v>
      </c>
      <c r="G73" s="35">
        <v>0</v>
      </c>
    </row>
    <row r="74" spans="1:7">
      <c r="A74" s="32"/>
      <c r="B74" s="33"/>
      <c r="C74" s="33"/>
      <c r="D74" s="33"/>
      <c r="E74" s="33"/>
      <c r="F74" s="34">
        <v>0</v>
      </c>
      <c r="G74" s="34">
        <v>0</v>
      </c>
    </row>
    <row r="75" spans="1:7" ht="30">
      <c r="A75" s="32" t="s">
        <v>272</v>
      </c>
      <c r="B75" s="33" t="s">
        <v>24</v>
      </c>
      <c r="C75" s="33" t="s">
        <v>74</v>
      </c>
      <c r="D75" s="33" t="s">
        <v>276</v>
      </c>
      <c r="E75" s="33" t="s">
        <v>39</v>
      </c>
      <c r="F75" s="34"/>
      <c r="G75" s="34"/>
    </row>
    <row r="76" spans="1:7">
      <c r="A76" s="32"/>
      <c r="B76" s="33" t="s">
        <v>79</v>
      </c>
      <c r="C76" s="33" t="s">
        <v>74</v>
      </c>
      <c r="D76" s="33" t="s">
        <v>221</v>
      </c>
      <c r="E76" s="33"/>
      <c r="F76" s="34">
        <f>F77+F78+F79+F80+F81+F82+F84+F86+F87+F88</f>
        <v>4874700</v>
      </c>
      <c r="G76" s="34">
        <f>G77+G78+G79+G80+G81+G82+G84+G86+G87+G88</f>
        <v>4874700</v>
      </c>
    </row>
    <row r="77" spans="1:7" ht="78.75">
      <c r="A77" s="41" t="s">
        <v>314</v>
      </c>
      <c r="B77" s="33" t="s">
        <v>24</v>
      </c>
      <c r="C77" s="33" t="s">
        <v>74</v>
      </c>
      <c r="D77" s="33" t="s">
        <v>80</v>
      </c>
      <c r="E77" s="33"/>
      <c r="F77" s="35">
        <v>4637700</v>
      </c>
      <c r="G77" s="35">
        <v>4637700</v>
      </c>
    </row>
    <row r="78" spans="1:7" ht="94.5">
      <c r="A78" s="42" t="s">
        <v>461</v>
      </c>
      <c r="B78" s="33" t="s">
        <v>24</v>
      </c>
      <c r="C78" s="33" t="s">
        <v>74</v>
      </c>
      <c r="D78" s="33" t="s">
        <v>81</v>
      </c>
      <c r="E78" s="33"/>
      <c r="F78" s="35">
        <v>50000</v>
      </c>
      <c r="G78" s="35">
        <v>50000</v>
      </c>
    </row>
    <row r="79" spans="1:7" ht="63">
      <c r="A79" s="42" t="s">
        <v>462</v>
      </c>
      <c r="B79" s="33" t="s">
        <v>24</v>
      </c>
      <c r="C79" s="33" t="s">
        <v>74</v>
      </c>
      <c r="D79" s="33" t="s">
        <v>82</v>
      </c>
      <c r="E79" s="33"/>
      <c r="F79" s="35">
        <v>25000</v>
      </c>
      <c r="G79" s="35">
        <v>25000</v>
      </c>
    </row>
    <row r="80" spans="1:7" ht="87.75" customHeight="1" thickBot="1">
      <c r="A80" s="43" t="s">
        <v>463</v>
      </c>
      <c r="B80" s="33" t="s">
        <v>24</v>
      </c>
      <c r="C80" s="33" t="s">
        <v>74</v>
      </c>
      <c r="D80" s="33" t="s">
        <v>83</v>
      </c>
      <c r="E80" s="33"/>
      <c r="F80" s="35">
        <v>60000</v>
      </c>
      <c r="G80" s="35">
        <v>60000</v>
      </c>
    </row>
    <row r="81" spans="1:7" ht="15.75">
      <c r="A81" s="101"/>
      <c r="B81" s="33"/>
      <c r="C81" s="33"/>
      <c r="D81" s="33"/>
      <c r="E81" s="33"/>
      <c r="F81" s="35">
        <v>0</v>
      </c>
      <c r="G81" s="35">
        <v>0</v>
      </c>
    </row>
    <row r="82" spans="1:7" ht="112.5" customHeight="1">
      <c r="A82" s="42" t="s">
        <v>464</v>
      </c>
      <c r="B82" s="33" t="s">
        <v>24</v>
      </c>
      <c r="C82" s="33" t="s">
        <v>74</v>
      </c>
      <c r="D82" s="33" t="s">
        <v>85</v>
      </c>
      <c r="E82" s="33"/>
      <c r="F82" s="35">
        <v>50000</v>
      </c>
      <c r="G82" s="35">
        <v>50000</v>
      </c>
    </row>
    <row r="83" spans="1:7" ht="15.75">
      <c r="A83" s="41" t="s">
        <v>256</v>
      </c>
      <c r="B83" s="33" t="s">
        <v>24</v>
      </c>
      <c r="C83" s="33" t="s">
        <v>74</v>
      </c>
      <c r="D83" s="33" t="s">
        <v>103</v>
      </c>
      <c r="E83" s="33" t="s">
        <v>39</v>
      </c>
      <c r="F83" s="35">
        <v>10000</v>
      </c>
      <c r="G83" s="35">
        <v>10000</v>
      </c>
    </row>
    <row r="84" spans="1:7" ht="75">
      <c r="A84" s="36" t="s">
        <v>465</v>
      </c>
      <c r="B84" s="33" t="s">
        <v>24</v>
      </c>
      <c r="C84" s="33" t="s">
        <v>74</v>
      </c>
      <c r="D84" s="33" t="s">
        <v>141</v>
      </c>
      <c r="E84" s="65"/>
      <c r="F84" s="35">
        <v>52000</v>
      </c>
      <c r="G84" s="35">
        <v>52000</v>
      </c>
    </row>
    <row r="85" spans="1:7" ht="31.5">
      <c r="A85" s="42" t="s">
        <v>86</v>
      </c>
      <c r="B85" s="33" t="s">
        <v>24</v>
      </c>
      <c r="C85" s="33" t="s">
        <v>74</v>
      </c>
      <c r="D85" s="33" t="s">
        <v>87</v>
      </c>
      <c r="E85" s="33"/>
      <c r="F85" s="35">
        <v>70263300</v>
      </c>
      <c r="G85" s="35">
        <v>69770100</v>
      </c>
    </row>
    <row r="86" spans="1:7" ht="31.5">
      <c r="A86" s="42" t="s">
        <v>298</v>
      </c>
      <c r="B86" s="33" t="s">
        <v>24</v>
      </c>
      <c r="C86" s="33" t="s">
        <v>74</v>
      </c>
      <c r="D86" s="33" t="s">
        <v>296</v>
      </c>
      <c r="E86" s="33"/>
      <c r="F86" s="35">
        <v>0</v>
      </c>
      <c r="G86" s="35">
        <v>0</v>
      </c>
    </row>
    <row r="87" spans="1:7" ht="15.75">
      <c r="A87" s="42" t="s">
        <v>294</v>
      </c>
      <c r="B87" s="33" t="s">
        <v>24</v>
      </c>
      <c r="C87" s="33" t="s">
        <v>74</v>
      </c>
      <c r="D87" s="33" t="s">
        <v>280</v>
      </c>
      <c r="E87" s="33"/>
      <c r="F87" s="35">
        <v>0</v>
      </c>
      <c r="G87" s="35">
        <v>0</v>
      </c>
    </row>
    <row r="88" spans="1:7" ht="47.25">
      <c r="A88" s="42" t="s">
        <v>299</v>
      </c>
      <c r="B88" s="33" t="s">
        <v>24</v>
      </c>
      <c r="C88" s="33" t="s">
        <v>74</v>
      </c>
      <c r="D88" s="33" t="s">
        <v>297</v>
      </c>
      <c r="E88" s="33"/>
      <c r="F88" s="35">
        <v>0</v>
      </c>
      <c r="G88" s="35">
        <v>0</v>
      </c>
    </row>
    <row r="89" spans="1:7">
      <c r="A89" s="44" t="s">
        <v>88</v>
      </c>
      <c r="B89" s="45" t="s">
        <v>26</v>
      </c>
      <c r="C89" s="46"/>
      <c r="D89" s="46"/>
      <c r="E89" s="46"/>
      <c r="F89" s="47">
        <f t="shared" ref="F89:G93" si="3">F90</f>
        <v>995200</v>
      </c>
      <c r="G89" s="47">
        <f t="shared" si="3"/>
        <v>1240100</v>
      </c>
    </row>
    <row r="90" spans="1:7" ht="30">
      <c r="A90" s="48" t="s">
        <v>89</v>
      </c>
      <c r="B90" s="49" t="s">
        <v>26</v>
      </c>
      <c r="C90" s="49" t="s">
        <v>33</v>
      </c>
      <c r="D90" s="49"/>
      <c r="E90" s="49"/>
      <c r="F90" s="37">
        <f t="shared" si="3"/>
        <v>995200</v>
      </c>
      <c r="G90" s="37">
        <f t="shared" si="3"/>
        <v>1240100</v>
      </c>
    </row>
    <row r="91" spans="1:7" ht="30">
      <c r="A91" s="48" t="s">
        <v>90</v>
      </c>
      <c r="B91" s="49" t="s">
        <v>26</v>
      </c>
      <c r="C91" s="49" t="s">
        <v>33</v>
      </c>
      <c r="D91" s="49"/>
      <c r="E91" s="49"/>
      <c r="F91" s="37">
        <f t="shared" si="3"/>
        <v>995200</v>
      </c>
      <c r="G91" s="37">
        <f t="shared" si="3"/>
        <v>1240100</v>
      </c>
    </row>
    <row r="92" spans="1:7" ht="60">
      <c r="A92" s="50" t="s">
        <v>91</v>
      </c>
      <c r="B92" s="49" t="s">
        <v>26</v>
      </c>
      <c r="C92" s="49" t="s">
        <v>33</v>
      </c>
      <c r="D92" s="49" t="s">
        <v>222</v>
      </c>
      <c r="E92" s="49"/>
      <c r="F92" s="37">
        <f t="shared" si="3"/>
        <v>995200</v>
      </c>
      <c r="G92" s="37">
        <f t="shared" si="3"/>
        <v>1240100</v>
      </c>
    </row>
    <row r="93" spans="1:7" ht="60">
      <c r="A93" s="50" t="s">
        <v>91</v>
      </c>
      <c r="B93" s="49" t="s">
        <v>26</v>
      </c>
      <c r="C93" s="49" t="s">
        <v>33</v>
      </c>
      <c r="D93" s="49" t="s">
        <v>222</v>
      </c>
      <c r="E93" s="49"/>
      <c r="F93" s="38">
        <f t="shared" si="3"/>
        <v>995200</v>
      </c>
      <c r="G93" s="38">
        <f t="shared" si="3"/>
        <v>1240100</v>
      </c>
    </row>
    <row r="94" spans="1:7" ht="60">
      <c r="A94" s="50" t="s">
        <v>91</v>
      </c>
      <c r="B94" s="49" t="s">
        <v>26</v>
      </c>
      <c r="C94" s="49" t="s">
        <v>33</v>
      </c>
      <c r="D94" s="49" t="s">
        <v>222</v>
      </c>
      <c r="E94" s="49"/>
      <c r="F94" s="51">
        <v>995200</v>
      </c>
      <c r="G94" s="51">
        <v>1240100</v>
      </c>
    </row>
    <row r="95" spans="1:7" ht="42.75">
      <c r="A95" s="29" t="s">
        <v>96</v>
      </c>
      <c r="B95" s="30" t="s">
        <v>33</v>
      </c>
      <c r="C95" s="30"/>
      <c r="D95" s="30"/>
      <c r="E95" s="30"/>
      <c r="F95" s="59">
        <f>F96+F101+F100+F103</f>
        <v>3000000</v>
      </c>
      <c r="G95" s="59">
        <f>G96+G101+G100+G103</f>
        <v>3000000</v>
      </c>
    </row>
    <row r="96" spans="1:7" ht="60">
      <c r="A96" s="32" t="s">
        <v>319</v>
      </c>
      <c r="B96" s="33" t="s">
        <v>33</v>
      </c>
      <c r="C96" s="33" t="s">
        <v>157</v>
      </c>
      <c r="D96" s="33"/>
      <c r="E96" s="33"/>
      <c r="F96" s="34">
        <f>F99</f>
        <v>3000000</v>
      </c>
      <c r="G96" s="34">
        <f>G99</f>
        <v>3000000</v>
      </c>
    </row>
    <row r="97" spans="1:7" ht="75">
      <c r="A97" s="32" t="s">
        <v>320</v>
      </c>
      <c r="B97" s="33" t="s">
        <v>33</v>
      </c>
      <c r="C97" s="33" t="s">
        <v>157</v>
      </c>
      <c r="D97" s="33" t="s">
        <v>98</v>
      </c>
      <c r="E97" s="33"/>
      <c r="F97" s="34">
        <f>F98</f>
        <v>3000000</v>
      </c>
      <c r="G97" s="34">
        <f>G98</f>
        <v>3000000</v>
      </c>
    </row>
    <row r="98" spans="1:7" ht="75">
      <c r="A98" s="32" t="s">
        <v>320</v>
      </c>
      <c r="B98" s="33" t="s">
        <v>33</v>
      </c>
      <c r="C98" s="33" t="s">
        <v>157</v>
      </c>
      <c r="D98" s="33" t="s">
        <v>98</v>
      </c>
      <c r="E98" s="33"/>
      <c r="F98" s="34">
        <f>F99</f>
        <v>3000000</v>
      </c>
      <c r="G98" s="34">
        <f>G99</f>
        <v>3000000</v>
      </c>
    </row>
    <row r="99" spans="1:7" ht="30">
      <c r="A99" s="32" t="s">
        <v>38</v>
      </c>
      <c r="B99" s="33" t="s">
        <v>33</v>
      </c>
      <c r="C99" s="33" t="s">
        <v>157</v>
      </c>
      <c r="D99" s="33" t="s">
        <v>98</v>
      </c>
      <c r="E99" s="33" t="s">
        <v>39</v>
      </c>
      <c r="F99" s="35">
        <v>3000000</v>
      </c>
      <c r="G99" s="35">
        <v>3000000</v>
      </c>
    </row>
    <row r="100" spans="1:7">
      <c r="A100" s="32" t="s">
        <v>275</v>
      </c>
      <c r="B100" s="33" t="s">
        <v>33</v>
      </c>
      <c r="C100" s="33" t="s">
        <v>157</v>
      </c>
      <c r="D100" s="33" t="s">
        <v>273</v>
      </c>
      <c r="E100" s="33"/>
      <c r="F100" s="35"/>
      <c r="G100" s="35"/>
    </row>
    <row r="101" spans="1:7" ht="30">
      <c r="A101" s="32" t="s">
        <v>22</v>
      </c>
      <c r="B101" s="33" t="s">
        <v>33</v>
      </c>
      <c r="C101" s="33" t="s">
        <v>157</v>
      </c>
      <c r="D101" s="33" t="s">
        <v>60</v>
      </c>
      <c r="E101" s="33"/>
      <c r="F101" s="34">
        <f>F102</f>
        <v>0</v>
      </c>
      <c r="G101" s="34">
        <f>G102</f>
        <v>0</v>
      </c>
    </row>
    <row r="102" spans="1:7" ht="45">
      <c r="A102" s="36" t="s">
        <v>99</v>
      </c>
      <c r="B102" s="33" t="s">
        <v>33</v>
      </c>
      <c r="C102" s="33" t="s">
        <v>157</v>
      </c>
      <c r="D102" s="33" t="s">
        <v>60</v>
      </c>
      <c r="E102" s="33" t="s">
        <v>52</v>
      </c>
      <c r="F102" s="35">
        <v>0</v>
      </c>
      <c r="G102" s="35">
        <v>0</v>
      </c>
    </row>
    <row r="103" spans="1:7" ht="15.75">
      <c r="A103" s="42" t="s">
        <v>294</v>
      </c>
      <c r="B103" s="33" t="s">
        <v>33</v>
      </c>
      <c r="C103" s="33" t="s">
        <v>157</v>
      </c>
      <c r="D103" s="33" t="s">
        <v>280</v>
      </c>
      <c r="E103" s="33"/>
      <c r="F103" s="35">
        <v>0</v>
      </c>
      <c r="G103" s="35">
        <v>0</v>
      </c>
    </row>
    <row r="104" spans="1:7">
      <c r="A104" s="29" t="s">
        <v>100</v>
      </c>
      <c r="B104" s="30" t="s">
        <v>43</v>
      </c>
      <c r="C104" s="30"/>
      <c r="D104" s="30"/>
      <c r="E104" s="30"/>
      <c r="F104" s="59">
        <f>F106+F119+F114</f>
        <v>50575600</v>
      </c>
      <c r="G104" s="59">
        <f>G106+G119+G114</f>
        <v>59560000</v>
      </c>
    </row>
    <row r="105" spans="1:7">
      <c r="A105" s="52"/>
      <c r="B105" s="53"/>
      <c r="C105" s="53"/>
      <c r="D105" s="53"/>
      <c r="E105" s="53"/>
      <c r="F105" s="54"/>
      <c r="G105" s="54"/>
    </row>
    <row r="106" spans="1:7" ht="31.5">
      <c r="A106" s="42" t="s">
        <v>326</v>
      </c>
      <c r="B106" s="33" t="s">
        <v>43</v>
      </c>
      <c r="C106" s="33" t="s">
        <v>101</v>
      </c>
      <c r="D106" s="33"/>
      <c r="E106" s="53"/>
      <c r="F106" s="35">
        <f>F107+F109+F111</f>
        <v>932800</v>
      </c>
      <c r="G106" s="35">
        <f>G107+G109+G111</f>
        <v>933200</v>
      </c>
    </row>
    <row r="107" spans="1:7" ht="79.5" thickBot="1">
      <c r="A107" s="43" t="s">
        <v>466</v>
      </c>
      <c r="B107" s="33" t="s">
        <v>43</v>
      </c>
      <c r="C107" s="33" t="s">
        <v>101</v>
      </c>
      <c r="D107" s="33" t="s">
        <v>102</v>
      </c>
      <c r="E107" s="33"/>
      <c r="F107" s="35">
        <v>300000</v>
      </c>
      <c r="G107" s="35">
        <v>300000</v>
      </c>
    </row>
    <row r="108" spans="1:7" ht="95.25" thickBot="1">
      <c r="A108" s="43" t="s">
        <v>467</v>
      </c>
      <c r="B108" s="33" t="s">
        <v>43</v>
      </c>
      <c r="C108" s="33" t="s">
        <v>101</v>
      </c>
      <c r="D108" s="33" t="s">
        <v>103</v>
      </c>
      <c r="E108" s="33"/>
      <c r="F108" s="35">
        <v>0</v>
      </c>
      <c r="G108" s="35">
        <v>0</v>
      </c>
    </row>
    <row r="109" spans="1:7" ht="60">
      <c r="A109" s="32" t="s">
        <v>323</v>
      </c>
      <c r="B109" s="33" t="s">
        <v>43</v>
      </c>
      <c r="C109" s="33" t="s">
        <v>101</v>
      </c>
      <c r="D109" s="33" t="s">
        <v>324</v>
      </c>
      <c r="E109" s="33"/>
      <c r="F109" s="34">
        <f>F110</f>
        <v>459000</v>
      </c>
      <c r="G109" s="34">
        <f>G110</f>
        <v>459000</v>
      </c>
    </row>
    <row r="110" spans="1:7" ht="60">
      <c r="A110" s="32" t="s">
        <v>323</v>
      </c>
      <c r="B110" s="33" t="s">
        <v>43</v>
      </c>
      <c r="C110" s="33" t="s">
        <v>101</v>
      </c>
      <c r="D110" s="33" t="s">
        <v>324</v>
      </c>
      <c r="E110" s="33" t="s">
        <v>39</v>
      </c>
      <c r="F110" s="35">
        <v>459000</v>
      </c>
      <c r="G110" s="35">
        <v>459000</v>
      </c>
    </row>
    <row r="111" spans="1:7" ht="90">
      <c r="A111" s="32" t="s">
        <v>325</v>
      </c>
      <c r="B111" s="33" t="s">
        <v>43</v>
      </c>
      <c r="C111" s="33" t="s">
        <v>101</v>
      </c>
      <c r="D111" s="33" t="s">
        <v>327</v>
      </c>
      <c r="E111" s="33"/>
      <c r="F111" s="34">
        <f>F112</f>
        <v>173800</v>
      </c>
      <c r="G111" s="34">
        <f>G112</f>
        <v>174200</v>
      </c>
    </row>
    <row r="112" spans="1:7" ht="90">
      <c r="A112" s="32" t="s">
        <v>325</v>
      </c>
      <c r="B112" s="33" t="s">
        <v>43</v>
      </c>
      <c r="C112" s="33" t="s">
        <v>101</v>
      </c>
      <c r="D112" s="33" t="s">
        <v>327</v>
      </c>
      <c r="E112" s="33"/>
      <c r="F112" s="35">
        <v>173800</v>
      </c>
      <c r="G112" s="35">
        <v>174200</v>
      </c>
    </row>
    <row r="113" spans="1:7">
      <c r="A113" s="32"/>
      <c r="B113" s="33"/>
      <c r="C113" s="33"/>
      <c r="D113" s="33"/>
      <c r="E113" s="33"/>
      <c r="F113" s="35"/>
      <c r="G113" s="35"/>
    </row>
    <row r="114" spans="1:7">
      <c r="A114" s="36" t="s">
        <v>109</v>
      </c>
      <c r="B114" s="33" t="s">
        <v>43</v>
      </c>
      <c r="C114" s="33" t="s">
        <v>97</v>
      </c>
      <c r="D114" s="33"/>
      <c r="E114" s="33"/>
      <c r="F114" s="34">
        <f>F115</f>
        <v>47402500</v>
      </c>
      <c r="G114" s="34">
        <f>G115</f>
        <v>56386500</v>
      </c>
    </row>
    <row r="115" spans="1:7">
      <c r="A115" s="36" t="s">
        <v>109</v>
      </c>
      <c r="B115" s="33" t="s">
        <v>43</v>
      </c>
      <c r="C115" s="33" t="s">
        <v>97</v>
      </c>
      <c r="D115" s="33"/>
      <c r="E115" s="33"/>
      <c r="F115" s="34">
        <f>F116+F117+F118</f>
        <v>47402500</v>
      </c>
      <c r="G115" s="34">
        <f>G116+G117+G118</f>
        <v>56386500</v>
      </c>
    </row>
    <row r="116" spans="1:7" ht="124.5" customHeight="1">
      <c r="A116" s="36" t="s">
        <v>451</v>
      </c>
      <c r="B116" s="33" t="s">
        <v>43</v>
      </c>
      <c r="C116" s="33" t="s">
        <v>97</v>
      </c>
      <c r="D116" s="33" t="s">
        <v>530</v>
      </c>
      <c r="E116" s="65"/>
      <c r="F116" s="35">
        <v>18287000</v>
      </c>
      <c r="G116" s="35">
        <v>26000000</v>
      </c>
    </row>
    <row r="117" spans="1:7" ht="30">
      <c r="A117" s="36" t="s">
        <v>111</v>
      </c>
      <c r="B117" s="33" t="s">
        <v>43</v>
      </c>
      <c r="C117" s="33" t="s">
        <v>97</v>
      </c>
      <c r="D117" s="33" t="s">
        <v>110</v>
      </c>
      <c r="E117" s="33"/>
      <c r="F117" s="61">
        <v>29115500</v>
      </c>
      <c r="G117" s="61">
        <v>30386500</v>
      </c>
    </row>
    <row r="118" spans="1:7" ht="45">
      <c r="A118" s="36" t="s">
        <v>99</v>
      </c>
      <c r="B118" s="33" t="s">
        <v>43</v>
      </c>
      <c r="C118" s="33" t="s">
        <v>97</v>
      </c>
      <c r="D118" s="33" t="s">
        <v>60</v>
      </c>
      <c r="E118" s="33" t="s">
        <v>52</v>
      </c>
      <c r="F118" s="61"/>
      <c r="G118" s="61"/>
    </row>
    <row r="119" spans="1:7" ht="30">
      <c r="A119" s="32" t="s">
        <v>112</v>
      </c>
      <c r="B119" s="33" t="s">
        <v>43</v>
      </c>
      <c r="C119" s="33" t="s">
        <v>113</v>
      </c>
      <c r="D119" s="33"/>
      <c r="E119" s="33"/>
      <c r="F119" s="34">
        <f>F121+F120+F127+F128+F129</f>
        <v>2240300</v>
      </c>
      <c r="G119" s="34">
        <f>G121+G120+G127+G128+G129</f>
        <v>2240300</v>
      </c>
    </row>
    <row r="120" spans="1:7">
      <c r="A120" s="32" t="s">
        <v>255</v>
      </c>
      <c r="B120" s="33" t="s">
        <v>43</v>
      </c>
      <c r="C120" s="33" t="s">
        <v>113</v>
      </c>
      <c r="D120" s="33" t="s">
        <v>257</v>
      </c>
      <c r="E120" s="33" t="s">
        <v>39</v>
      </c>
      <c r="F120" s="35"/>
      <c r="G120" s="35"/>
    </row>
    <row r="121" spans="1:7">
      <c r="A121" s="32"/>
      <c r="B121" s="33"/>
      <c r="C121" s="33"/>
      <c r="D121" s="33"/>
      <c r="E121" s="33"/>
      <c r="F121" s="34">
        <f>+F125+F123+F124+F122+F126</f>
        <v>700000</v>
      </c>
      <c r="G121" s="34">
        <f>+G125+G123+G124+G122+G126</f>
        <v>700000</v>
      </c>
    </row>
    <row r="122" spans="1:7" ht="15.75">
      <c r="A122" s="56" t="s">
        <v>116</v>
      </c>
      <c r="B122" s="33" t="s">
        <v>43</v>
      </c>
      <c r="C122" s="33" t="s">
        <v>113</v>
      </c>
      <c r="D122" s="33" t="s">
        <v>117</v>
      </c>
      <c r="E122" s="33" t="s">
        <v>39</v>
      </c>
      <c r="F122" s="35">
        <v>0</v>
      </c>
      <c r="G122" s="35">
        <v>0</v>
      </c>
    </row>
    <row r="123" spans="1:7" ht="78.75">
      <c r="A123" s="57" t="s">
        <v>468</v>
      </c>
      <c r="B123" s="33" t="s">
        <v>43</v>
      </c>
      <c r="C123" s="33" t="s">
        <v>113</v>
      </c>
      <c r="D123" s="33" t="s">
        <v>118</v>
      </c>
      <c r="E123" s="33" t="s">
        <v>108</v>
      </c>
      <c r="F123" s="35">
        <v>300000</v>
      </c>
      <c r="G123" s="35">
        <v>300000</v>
      </c>
    </row>
    <row r="124" spans="1:7" ht="94.5">
      <c r="A124" s="58" t="s">
        <v>469</v>
      </c>
      <c r="B124" s="33" t="s">
        <v>43</v>
      </c>
      <c r="C124" s="33" t="s">
        <v>113</v>
      </c>
      <c r="D124" s="33" t="s">
        <v>119</v>
      </c>
      <c r="E124" s="33" t="s">
        <v>39</v>
      </c>
      <c r="F124" s="35">
        <v>400000</v>
      </c>
      <c r="G124" s="35">
        <v>400000</v>
      </c>
    </row>
    <row r="125" spans="1:7" ht="31.5">
      <c r="A125" s="41" t="s">
        <v>252</v>
      </c>
      <c r="B125" s="33" t="s">
        <v>43</v>
      </c>
      <c r="C125" s="33" t="s">
        <v>113</v>
      </c>
      <c r="D125" s="33" t="s">
        <v>259</v>
      </c>
      <c r="E125" s="33" t="s">
        <v>39</v>
      </c>
      <c r="F125" s="35">
        <v>0</v>
      </c>
      <c r="G125" s="35">
        <v>0</v>
      </c>
    </row>
    <row r="126" spans="1:7" ht="94.5">
      <c r="A126" s="41" t="s">
        <v>470</v>
      </c>
      <c r="B126" s="33" t="s">
        <v>43</v>
      </c>
      <c r="C126" s="33" t="s">
        <v>113</v>
      </c>
      <c r="D126" s="33" t="s">
        <v>262</v>
      </c>
      <c r="E126" s="33" t="s">
        <v>39</v>
      </c>
      <c r="F126" s="35">
        <v>0</v>
      </c>
      <c r="G126" s="35">
        <v>0</v>
      </c>
    </row>
    <row r="127" spans="1:7">
      <c r="A127" s="36" t="s">
        <v>224</v>
      </c>
      <c r="B127" s="33" t="s">
        <v>43</v>
      </c>
      <c r="C127" s="33" t="s">
        <v>113</v>
      </c>
      <c r="D127" s="33" t="s">
        <v>223</v>
      </c>
      <c r="E127" s="33"/>
      <c r="F127" s="35">
        <v>1540300</v>
      </c>
      <c r="G127" s="35">
        <v>1540300</v>
      </c>
    </row>
    <row r="128" spans="1:7" ht="30">
      <c r="A128" s="32" t="s">
        <v>22</v>
      </c>
      <c r="B128" s="33" t="s">
        <v>43</v>
      </c>
      <c r="C128" s="33" t="s">
        <v>113</v>
      </c>
      <c r="D128" s="33" t="s">
        <v>51</v>
      </c>
      <c r="E128" s="33" t="s">
        <v>52</v>
      </c>
      <c r="F128" s="35">
        <v>0</v>
      </c>
      <c r="G128" s="35">
        <v>0</v>
      </c>
    </row>
    <row r="129" spans="1:7" ht="15.75">
      <c r="A129" s="42" t="s">
        <v>294</v>
      </c>
      <c r="B129" s="33" t="s">
        <v>43</v>
      </c>
      <c r="C129" s="33" t="s">
        <v>113</v>
      </c>
      <c r="D129" s="33" t="s">
        <v>280</v>
      </c>
      <c r="E129" s="33"/>
      <c r="F129" s="35">
        <v>0</v>
      </c>
      <c r="G129" s="35">
        <v>0</v>
      </c>
    </row>
    <row r="130" spans="1:7" ht="28.5">
      <c r="A130" s="29" t="s">
        <v>120</v>
      </c>
      <c r="B130" s="30" t="s">
        <v>101</v>
      </c>
      <c r="C130" s="30"/>
      <c r="D130" s="30"/>
      <c r="E130" s="30"/>
      <c r="F130" s="59">
        <f>F131</f>
        <v>500000</v>
      </c>
      <c r="G130" s="59">
        <f>G131</f>
        <v>500000</v>
      </c>
    </row>
    <row r="131" spans="1:7" ht="30">
      <c r="A131" s="32" t="s">
        <v>121</v>
      </c>
      <c r="B131" s="33" t="s">
        <v>101</v>
      </c>
      <c r="C131" s="33" t="s">
        <v>122</v>
      </c>
      <c r="D131" s="33"/>
      <c r="E131" s="33"/>
      <c r="F131" s="34">
        <f>F132+F136+F138+F139+F140+F135</f>
        <v>500000</v>
      </c>
      <c r="G131" s="34">
        <f>G132+G136+G138+G139+G140+G135</f>
        <v>500000</v>
      </c>
    </row>
    <row r="132" spans="1:7">
      <c r="A132" s="36"/>
      <c r="B132" s="33"/>
      <c r="C132" s="33"/>
      <c r="D132" s="33"/>
      <c r="E132" s="33"/>
      <c r="F132" s="34">
        <f>F133</f>
        <v>0</v>
      </c>
      <c r="G132" s="34">
        <f>G133</f>
        <v>0</v>
      </c>
    </row>
    <row r="133" spans="1:7">
      <c r="A133" s="36" t="s">
        <v>242</v>
      </c>
      <c r="B133" s="33" t="s">
        <v>101</v>
      </c>
      <c r="C133" s="33" t="s">
        <v>24</v>
      </c>
      <c r="D133" s="33"/>
      <c r="E133" s="33"/>
      <c r="F133" s="34">
        <f>F134</f>
        <v>0</v>
      </c>
      <c r="G133" s="34">
        <f>G134</f>
        <v>0</v>
      </c>
    </row>
    <row r="134" spans="1:7">
      <c r="A134" s="99" t="s">
        <v>266</v>
      </c>
      <c r="B134" s="65" t="s">
        <v>101</v>
      </c>
      <c r="C134" s="65" t="s">
        <v>24</v>
      </c>
      <c r="D134" s="65" t="s">
        <v>241</v>
      </c>
      <c r="E134" s="65"/>
      <c r="F134" s="35"/>
      <c r="G134" s="35"/>
    </row>
    <row r="135" spans="1:7" ht="47.25">
      <c r="A135" s="42" t="s">
        <v>299</v>
      </c>
      <c r="B135" s="33" t="s">
        <v>101</v>
      </c>
      <c r="C135" s="33" t="s">
        <v>26</v>
      </c>
      <c r="D135" s="33" t="s">
        <v>300</v>
      </c>
      <c r="E135" s="33"/>
      <c r="F135" s="35">
        <v>0</v>
      </c>
      <c r="G135" s="35">
        <v>0</v>
      </c>
    </row>
    <row r="136" spans="1:7">
      <c r="A136" s="32" t="s">
        <v>114</v>
      </c>
      <c r="B136" s="33" t="s">
        <v>101</v>
      </c>
      <c r="C136" s="33" t="s">
        <v>26</v>
      </c>
      <c r="D136" s="33" t="s">
        <v>123</v>
      </c>
      <c r="E136" s="33"/>
      <c r="F136" s="34">
        <f>F137</f>
        <v>500000</v>
      </c>
      <c r="G136" s="34">
        <f>G137</f>
        <v>500000</v>
      </c>
    </row>
    <row r="137" spans="1:7" ht="78.75">
      <c r="A137" s="101" t="s">
        <v>471</v>
      </c>
      <c r="B137" s="33" t="s">
        <v>101</v>
      </c>
      <c r="C137" s="33" t="s">
        <v>26</v>
      </c>
      <c r="D137" s="33" t="s">
        <v>123</v>
      </c>
      <c r="E137" s="33"/>
      <c r="F137" s="35">
        <v>500000</v>
      </c>
      <c r="G137" s="35">
        <v>500000</v>
      </c>
    </row>
    <row r="138" spans="1:7" ht="15.75">
      <c r="A138" s="55" t="s">
        <v>303</v>
      </c>
      <c r="B138" s="33" t="s">
        <v>101</v>
      </c>
      <c r="C138" s="33" t="s">
        <v>33</v>
      </c>
      <c r="D138" s="33" t="s">
        <v>302</v>
      </c>
      <c r="E138" s="33"/>
      <c r="F138" s="35">
        <v>0</v>
      </c>
      <c r="G138" s="35">
        <v>0</v>
      </c>
    </row>
    <row r="139" spans="1:7" ht="47.25">
      <c r="A139" s="98" t="s">
        <v>243</v>
      </c>
      <c r="B139" s="33" t="s">
        <v>101</v>
      </c>
      <c r="C139" s="33" t="s">
        <v>26</v>
      </c>
      <c r="D139" s="33" t="s">
        <v>301</v>
      </c>
      <c r="E139" s="33"/>
      <c r="F139" s="35">
        <v>0</v>
      </c>
      <c r="G139" s="35">
        <v>0</v>
      </c>
    </row>
    <row r="140" spans="1:7" ht="45">
      <c r="A140" s="36" t="s">
        <v>99</v>
      </c>
      <c r="B140" s="33" t="s">
        <v>101</v>
      </c>
      <c r="C140" s="33" t="s">
        <v>33</v>
      </c>
      <c r="D140" s="33" t="s">
        <v>60</v>
      </c>
      <c r="E140" s="33"/>
      <c r="F140" s="35"/>
      <c r="G140" s="35"/>
    </row>
    <row r="141" spans="1:7">
      <c r="A141" s="103" t="s">
        <v>311</v>
      </c>
      <c r="B141" s="104" t="s">
        <v>63</v>
      </c>
      <c r="C141" s="105"/>
      <c r="D141" s="105"/>
      <c r="E141" s="105"/>
      <c r="F141" s="106">
        <f>F142</f>
        <v>700000</v>
      </c>
      <c r="G141" s="106">
        <f>G142</f>
        <v>700000</v>
      </c>
    </row>
    <row r="142" spans="1:7" ht="30">
      <c r="A142" s="36" t="s">
        <v>312</v>
      </c>
      <c r="B142" s="33" t="s">
        <v>63</v>
      </c>
      <c r="C142" s="33" t="s">
        <v>101</v>
      </c>
      <c r="D142" s="33"/>
      <c r="E142" s="33"/>
      <c r="F142" s="35">
        <f>F143+F144</f>
        <v>700000</v>
      </c>
      <c r="G142" s="35">
        <f>G143+G144</f>
        <v>700000</v>
      </c>
    </row>
    <row r="143" spans="1:7" ht="75">
      <c r="A143" s="36" t="s">
        <v>400</v>
      </c>
      <c r="B143" s="33" t="s">
        <v>63</v>
      </c>
      <c r="C143" s="33" t="s">
        <v>101</v>
      </c>
      <c r="D143" s="33" t="s">
        <v>84</v>
      </c>
      <c r="E143" s="33" t="s">
        <v>313</v>
      </c>
      <c r="F143" s="35">
        <v>100000</v>
      </c>
      <c r="G143" s="35">
        <v>100000</v>
      </c>
    </row>
    <row r="144" spans="1:7" ht="90">
      <c r="A144" s="36" t="s">
        <v>454</v>
      </c>
      <c r="B144" s="33" t="s">
        <v>63</v>
      </c>
      <c r="C144" s="33" t="s">
        <v>101</v>
      </c>
      <c r="D144" s="33" t="s">
        <v>262</v>
      </c>
      <c r="E144" s="33" t="s">
        <v>39</v>
      </c>
      <c r="F144" s="35">
        <v>600000</v>
      </c>
      <c r="G144" s="35">
        <v>600000</v>
      </c>
    </row>
    <row r="145" spans="1:7">
      <c r="A145" s="29" t="s">
        <v>124</v>
      </c>
      <c r="B145" s="30" t="s">
        <v>68</v>
      </c>
      <c r="C145" s="30"/>
      <c r="D145" s="30"/>
      <c r="E145" s="30"/>
      <c r="F145" s="59">
        <f>F154+F186+F190+F148+F151+F152+F147+F153</f>
        <v>385838700</v>
      </c>
      <c r="G145" s="59">
        <f>G154+G186+G190+G148+G151+G152+G147+G153</f>
        <v>373079100</v>
      </c>
    </row>
    <row r="146" spans="1:7">
      <c r="A146" s="29" t="s">
        <v>304</v>
      </c>
      <c r="B146" s="30" t="s">
        <v>68</v>
      </c>
      <c r="C146" s="30" t="s">
        <v>24</v>
      </c>
      <c r="D146" s="30"/>
      <c r="E146" s="30"/>
      <c r="F146" s="59">
        <f>F147+F149+F150+F151+F152+F153</f>
        <v>90450100</v>
      </c>
      <c r="G146" s="59">
        <f>G147+G149+G150+G151+G152+G153</f>
        <v>89065300</v>
      </c>
    </row>
    <row r="147" spans="1:7" ht="30">
      <c r="A147" s="97" t="s">
        <v>244</v>
      </c>
      <c r="B147" s="33" t="s">
        <v>68</v>
      </c>
      <c r="C147" s="33" t="s">
        <v>24</v>
      </c>
      <c r="D147" s="33" t="s">
        <v>245</v>
      </c>
      <c r="E147" s="65"/>
      <c r="F147" s="61"/>
      <c r="G147" s="61"/>
    </row>
    <row r="148" spans="1:7">
      <c r="A148" s="32" t="s">
        <v>125</v>
      </c>
      <c r="B148" s="33" t="s">
        <v>68</v>
      </c>
      <c r="C148" s="33" t="s">
        <v>24</v>
      </c>
      <c r="D148" s="33" t="s">
        <v>225</v>
      </c>
      <c r="E148" s="53"/>
      <c r="F148" s="60">
        <f>F149+F150</f>
        <v>37193100</v>
      </c>
      <c r="G148" s="60">
        <f>G149+G150</f>
        <v>35883700</v>
      </c>
    </row>
    <row r="149" spans="1:7">
      <c r="A149" s="32" t="s">
        <v>125</v>
      </c>
      <c r="B149" s="33" t="s">
        <v>68</v>
      </c>
      <c r="C149" s="33" t="s">
        <v>24</v>
      </c>
      <c r="D149" s="33" t="s">
        <v>225</v>
      </c>
      <c r="E149" s="33" t="s">
        <v>128</v>
      </c>
      <c r="F149" s="61">
        <v>37193100</v>
      </c>
      <c r="G149" s="61">
        <v>35883700</v>
      </c>
    </row>
    <row r="150" spans="1:7" ht="129.75" customHeight="1">
      <c r="A150" s="32" t="s">
        <v>281</v>
      </c>
      <c r="B150" s="33" t="s">
        <v>68</v>
      </c>
      <c r="C150" s="33" t="s">
        <v>24</v>
      </c>
      <c r="D150" s="33" t="s">
        <v>289</v>
      </c>
      <c r="E150" s="33" t="s">
        <v>305</v>
      </c>
      <c r="F150" s="61">
        <v>0</v>
      </c>
      <c r="G150" s="61">
        <v>0</v>
      </c>
    </row>
    <row r="151" spans="1:7" ht="150">
      <c r="A151" s="32" t="s">
        <v>369</v>
      </c>
      <c r="B151" s="33" t="s">
        <v>68</v>
      </c>
      <c r="C151" s="33" t="s">
        <v>24</v>
      </c>
      <c r="D151" s="33" t="s">
        <v>537</v>
      </c>
      <c r="E151" s="33" t="s">
        <v>133</v>
      </c>
      <c r="F151" s="61">
        <v>829300</v>
      </c>
      <c r="G151" s="61">
        <v>753900</v>
      </c>
    </row>
    <row r="152" spans="1:7" ht="30">
      <c r="A152" s="36" t="s">
        <v>227</v>
      </c>
      <c r="B152" s="33" t="s">
        <v>68</v>
      </c>
      <c r="C152" s="33" t="s">
        <v>24</v>
      </c>
      <c r="D152" s="33" t="s">
        <v>226</v>
      </c>
      <c r="E152" s="33" t="s">
        <v>128</v>
      </c>
      <c r="F152" s="61">
        <v>52427700</v>
      </c>
      <c r="G152" s="61">
        <v>52427700</v>
      </c>
    </row>
    <row r="153" spans="1:7" ht="15.75">
      <c r="A153" s="42" t="s">
        <v>294</v>
      </c>
      <c r="B153" s="33" t="s">
        <v>68</v>
      </c>
      <c r="C153" s="33" t="s">
        <v>24</v>
      </c>
      <c r="D153" s="33" t="s">
        <v>280</v>
      </c>
      <c r="E153" s="33"/>
      <c r="F153" s="61">
        <v>0</v>
      </c>
      <c r="G153" s="61">
        <v>0</v>
      </c>
    </row>
    <row r="154" spans="1:7">
      <c r="A154" s="32" t="s">
        <v>126</v>
      </c>
      <c r="B154" s="33" t="s">
        <v>68</v>
      </c>
      <c r="C154" s="33" t="s">
        <v>26</v>
      </c>
      <c r="D154" s="33"/>
      <c r="E154" s="33"/>
      <c r="F154" s="34">
        <f>F155+F167+F182+F201</f>
        <v>273225500</v>
      </c>
      <c r="G154" s="34">
        <f>G155+G167+G182+G201</f>
        <v>261859900</v>
      </c>
    </row>
    <row r="155" spans="1:7" ht="45">
      <c r="A155" s="32" t="s">
        <v>127</v>
      </c>
      <c r="B155" s="33" t="s">
        <v>68</v>
      </c>
      <c r="C155" s="33" t="s">
        <v>26</v>
      </c>
      <c r="D155" s="33"/>
      <c r="E155" s="33"/>
      <c r="F155" s="34">
        <f>F156</f>
        <v>260490700</v>
      </c>
      <c r="G155" s="34">
        <f>G156</f>
        <v>249125100</v>
      </c>
    </row>
    <row r="156" spans="1:7" ht="30">
      <c r="A156" s="32" t="s">
        <v>129</v>
      </c>
      <c r="B156" s="33" t="s">
        <v>68</v>
      </c>
      <c r="C156" s="33" t="s">
        <v>26</v>
      </c>
      <c r="D156" s="33"/>
      <c r="E156" s="33"/>
      <c r="F156" s="34">
        <f>F157</f>
        <v>260490700</v>
      </c>
      <c r="G156" s="34">
        <f>G157</f>
        <v>249125100</v>
      </c>
    </row>
    <row r="157" spans="1:7">
      <c r="A157" s="32"/>
      <c r="B157" s="33" t="s">
        <v>68</v>
      </c>
      <c r="C157" s="33" t="s">
        <v>26</v>
      </c>
      <c r="D157" s="33"/>
      <c r="E157" s="33"/>
      <c r="F157" s="34">
        <f>F158+F160+F162+F161+F163+F164+F166+F159+F165</f>
        <v>260490700</v>
      </c>
      <c r="G157" s="34">
        <f>G158+G160+G162+G161+G163+G164+G166+G159+G165</f>
        <v>249125100</v>
      </c>
    </row>
    <row r="158" spans="1:7">
      <c r="A158" s="32" t="s">
        <v>125</v>
      </c>
      <c r="B158" s="33" t="s">
        <v>68</v>
      </c>
      <c r="C158" s="33" t="s">
        <v>26</v>
      </c>
      <c r="D158" s="33" t="s">
        <v>452</v>
      </c>
      <c r="E158" s="33" t="s">
        <v>128</v>
      </c>
      <c r="F158" s="61">
        <v>157983500</v>
      </c>
      <c r="G158" s="61">
        <v>152419000</v>
      </c>
    </row>
    <row r="159" spans="1:7" ht="150">
      <c r="A159" s="62" t="s">
        <v>370</v>
      </c>
      <c r="B159" s="33" t="s">
        <v>68</v>
      </c>
      <c r="C159" s="33" t="s">
        <v>26</v>
      </c>
      <c r="D159" s="33" t="s">
        <v>536</v>
      </c>
      <c r="E159" s="33" t="s">
        <v>133</v>
      </c>
      <c r="F159" s="35">
        <v>617300</v>
      </c>
      <c r="G159" s="35">
        <v>599100</v>
      </c>
    </row>
    <row r="160" spans="1:7">
      <c r="A160" s="32" t="s">
        <v>130</v>
      </c>
      <c r="B160" s="33" t="s">
        <v>68</v>
      </c>
      <c r="C160" s="33" t="s">
        <v>26</v>
      </c>
      <c r="D160" s="33" t="s">
        <v>131</v>
      </c>
      <c r="E160" s="33" t="s">
        <v>128</v>
      </c>
      <c r="F160" s="61">
        <v>97023800</v>
      </c>
      <c r="G160" s="61">
        <v>91756100</v>
      </c>
    </row>
    <row r="161" spans="1:7" ht="30">
      <c r="A161" s="32" t="s">
        <v>531</v>
      </c>
      <c r="B161" s="33" t="s">
        <v>68</v>
      </c>
      <c r="C161" s="33" t="s">
        <v>26</v>
      </c>
      <c r="D161" s="33" t="s">
        <v>533</v>
      </c>
      <c r="E161" s="33" t="s">
        <v>133</v>
      </c>
      <c r="F161" s="35">
        <v>2906000</v>
      </c>
      <c r="G161" s="35">
        <v>2469000</v>
      </c>
    </row>
    <row r="162" spans="1:7" ht="30">
      <c r="A162" s="32" t="s">
        <v>532</v>
      </c>
      <c r="B162" s="33" t="s">
        <v>68</v>
      </c>
      <c r="C162" s="33" t="s">
        <v>26</v>
      </c>
      <c r="D162" s="33" t="s">
        <v>239</v>
      </c>
      <c r="E162" s="33" t="s">
        <v>128</v>
      </c>
      <c r="F162" s="35">
        <v>562800</v>
      </c>
      <c r="G162" s="35">
        <v>562800</v>
      </c>
    </row>
    <row r="163" spans="1:7" ht="45">
      <c r="A163" s="32" t="s">
        <v>535</v>
      </c>
      <c r="B163" s="33" t="s">
        <v>68</v>
      </c>
      <c r="C163" s="33" t="s">
        <v>26</v>
      </c>
      <c r="D163" s="33" t="s">
        <v>534</v>
      </c>
      <c r="E163" s="33" t="s">
        <v>133</v>
      </c>
      <c r="F163" s="35">
        <v>381200</v>
      </c>
      <c r="G163" s="35">
        <v>381200</v>
      </c>
    </row>
    <row r="164" spans="1:7">
      <c r="A164" s="32" t="s">
        <v>306</v>
      </c>
      <c r="B164" s="33" t="s">
        <v>68</v>
      </c>
      <c r="C164" s="33" t="s">
        <v>26</v>
      </c>
      <c r="D164" s="33" t="s">
        <v>308</v>
      </c>
      <c r="E164" s="33" t="s">
        <v>133</v>
      </c>
      <c r="F164" s="35">
        <v>0</v>
      </c>
      <c r="G164" s="35">
        <v>0</v>
      </c>
    </row>
    <row r="165" spans="1:7" ht="30">
      <c r="A165" s="32" t="s">
        <v>315</v>
      </c>
      <c r="B165" s="33" t="s">
        <v>68</v>
      </c>
      <c r="C165" s="33" t="s">
        <v>26</v>
      </c>
      <c r="D165" s="33" t="s">
        <v>368</v>
      </c>
      <c r="E165" s="33" t="s">
        <v>133</v>
      </c>
      <c r="F165" s="35">
        <v>1016100</v>
      </c>
      <c r="G165" s="35">
        <v>937900</v>
      </c>
    </row>
    <row r="166" spans="1:7">
      <c r="A166" s="32" t="s">
        <v>307</v>
      </c>
      <c r="B166" s="33" t="s">
        <v>68</v>
      </c>
      <c r="C166" s="33" t="s">
        <v>26</v>
      </c>
      <c r="D166" s="33" t="s">
        <v>309</v>
      </c>
      <c r="E166" s="33" t="s">
        <v>133</v>
      </c>
      <c r="F166" s="61">
        <v>0</v>
      </c>
      <c r="G166" s="61">
        <v>0</v>
      </c>
    </row>
    <row r="167" spans="1:7" ht="30">
      <c r="A167" s="32" t="s">
        <v>134</v>
      </c>
      <c r="B167" s="33" t="s">
        <v>68</v>
      </c>
      <c r="C167" s="33" t="s">
        <v>33</v>
      </c>
      <c r="D167" s="33"/>
      <c r="E167" s="33"/>
      <c r="F167" s="60">
        <f>F168+F172+F173+F181</f>
        <v>7072500</v>
      </c>
      <c r="G167" s="60">
        <f>G168+G172+G173+G181</f>
        <v>7072500</v>
      </c>
    </row>
    <row r="168" spans="1:7" ht="30">
      <c r="A168" s="32" t="s">
        <v>129</v>
      </c>
      <c r="B168" s="33" t="s">
        <v>68</v>
      </c>
      <c r="C168" s="33" t="s">
        <v>33</v>
      </c>
      <c r="D168" s="33" t="s">
        <v>135</v>
      </c>
      <c r="E168" s="33"/>
      <c r="F168" s="34">
        <f>F169</f>
        <v>4328724</v>
      </c>
      <c r="G168" s="34">
        <f>G169</f>
        <v>4237084</v>
      </c>
    </row>
    <row r="169" spans="1:7">
      <c r="A169" s="32"/>
      <c r="B169" s="33" t="s">
        <v>68</v>
      </c>
      <c r="C169" s="33" t="s">
        <v>33</v>
      </c>
      <c r="D169" s="33" t="s">
        <v>135</v>
      </c>
      <c r="E169" s="33"/>
      <c r="F169" s="34">
        <f>F170+F171</f>
        <v>4328724</v>
      </c>
      <c r="G169" s="34">
        <f>G170+G171</f>
        <v>4237084</v>
      </c>
    </row>
    <row r="170" spans="1:7">
      <c r="A170" s="32" t="s">
        <v>136</v>
      </c>
      <c r="B170" s="33" t="s">
        <v>68</v>
      </c>
      <c r="C170" s="33" t="s">
        <v>33</v>
      </c>
      <c r="D170" s="33" t="s">
        <v>135</v>
      </c>
      <c r="E170" s="33" t="s">
        <v>128</v>
      </c>
      <c r="F170" s="35">
        <v>3945300</v>
      </c>
      <c r="G170" s="35">
        <v>3945300</v>
      </c>
    </row>
    <row r="171" spans="1:7">
      <c r="A171" s="32" t="s">
        <v>137</v>
      </c>
      <c r="B171" s="33" t="s">
        <v>68</v>
      </c>
      <c r="C171" s="33" t="s">
        <v>33</v>
      </c>
      <c r="D171" s="33" t="s">
        <v>135</v>
      </c>
      <c r="E171" s="33" t="s">
        <v>494</v>
      </c>
      <c r="F171" s="35">
        <v>383424</v>
      </c>
      <c r="G171" s="35">
        <v>291784</v>
      </c>
    </row>
    <row r="172" spans="1:7">
      <c r="A172" s="32" t="s">
        <v>279</v>
      </c>
      <c r="B172" s="33" t="s">
        <v>68</v>
      </c>
      <c r="C172" s="33" t="s">
        <v>33</v>
      </c>
      <c r="D172" s="33" t="s">
        <v>280</v>
      </c>
      <c r="E172" s="33" t="s">
        <v>128</v>
      </c>
      <c r="F172" s="35">
        <v>0</v>
      </c>
      <c r="G172" s="35">
        <v>0</v>
      </c>
    </row>
    <row r="173" spans="1:7" ht="60">
      <c r="A173" s="32" t="s">
        <v>328</v>
      </c>
      <c r="B173" s="33" t="s">
        <v>68</v>
      </c>
      <c r="C173" s="33" t="s">
        <v>33</v>
      </c>
      <c r="D173" s="33" t="s">
        <v>329</v>
      </c>
      <c r="E173" s="33"/>
      <c r="F173" s="35">
        <f>F174+F177+F178+F179+F180</f>
        <v>2743776</v>
      </c>
      <c r="G173" s="35">
        <f>G174+G177+G178+G179+G180</f>
        <v>2835416</v>
      </c>
    </row>
    <row r="174" spans="1:7" ht="60">
      <c r="A174" s="32" t="s">
        <v>328</v>
      </c>
      <c r="B174" s="33" t="s">
        <v>68</v>
      </c>
      <c r="C174" s="33" t="s">
        <v>33</v>
      </c>
      <c r="D174" s="33" t="s">
        <v>329</v>
      </c>
      <c r="E174" s="33" t="s">
        <v>494</v>
      </c>
      <c r="F174" s="61">
        <f>F175+F176</f>
        <v>2525146</v>
      </c>
      <c r="G174" s="61">
        <f>G175+G176</f>
        <v>2607764</v>
      </c>
    </row>
    <row r="175" spans="1:7">
      <c r="A175" s="32" t="s">
        <v>137</v>
      </c>
      <c r="B175" s="33" t="s">
        <v>68</v>
      </c>
      <c r="C175" s="33" t="s">
        <v>33</v>
      </c>
      <c r="D175" s="33" t="s">
        <v>329</v>
      </c>
      <c r="E175" s="33" t="s">
        <v>494</v>
      </c>
      <c r="F175" s="61">
        <v>2251690</v>
      </c>
      <c r="G175" s="61">
        <v>2334308</v>
      </c>
    </row>
    <row r="176" spans="1:7" ht="30">
      <c r="A176" s="32" t="s">
        <v>330</v>
      </c>
      <c r="B176" s="33" t="s">
        <v>68</v>
      </c>
      <c r="C176" s="33" t="s">
        <v>33</v>
      </c>
      <c r="D176" s="33" t="s">
        <v>329</v>
      </c>
      <c r="E176" s="33" t="s">
        <v>499</v>
      </c>
      <c r="F176" s="61">
        <v>273456</v>
      </c>
      <c r="G176" s="61">
        <v>273456</v>
      </c>
    </row>
    <row r="177" spans="1:7" ht="60">
      <c r="A177" s="32" t="s">
        <v>328</v>
      </c>
      <c r="B177" s="33" t="s">
        <v>68</v>
      </c>
      <c r="C177" s="33" t="s">
        <v>33</v>
      </c>
      <c r="D177" s="33" t="s">
        <v>329</v>
      </c>
      <c r="E177" s="33" t="s">
        <v>495</v>
      </c>
      <c r="F177" s="61">
        <v>193250</v>
      </c>
      <c r="G177" s="61">
        <v>202212</v>
      </c>
    </row>
    <row r="178" spans="1:7" ht="60">
      <c r="A178" s="32" t="s">
        <v>328</v>
      </c>
      <c r="B178" s="33" t="s">
        <v>68</v>
      </c>
      <c r="C178" s="33" t="s">
        <v>33</v>
      </c>
      <c r="D178" s="33" t="s">
        <v>329</v>
      </c>
      <c r="E178" s="33" t="s">
        <v>496</v>
      </c>
      <c r="F178" s="61">
        <v>8460</v>
      </c>
      <c r="G178" s="61">
        <v>8480</v>
      </c>
    </row>
    <row r="179" spans="1:7" ht="60">
      <c r="A179" s="32" t="s">
        <v>328</v>
      </c>
      <c r="B179" s="33" t="s">
        <v>68</v>
      </c>
      <c r="C179" s="33" t="s">
        <v>33</v>
      </c>
      <c r="D179" s="33" t="s">
        <v>329</v>
      </c>
      <c r="E179" s="33" t="s">
        <v>497</v>
      </c>
      <c r="F179" s="61">
        <v>8460</v>
      </c>
      <c r="G179" s="61">
        <v>8480</v>
      </c>
    </row>
    <row r="180" spans="1:7" ht="60">
      <c r="A180" s="32" t="s">
        <v>328</v>
      </c>
      <c r="B180" s="33" t="s">
        <v>68</v>
      </c>
      <c r="C180" s="33" t="s">
        <v>33</v>
      </c>
      <c r="D180" s="33" t="s">
        <v>329</v>
      </c>
      <c r="E180" s="33" t="s">
        <v>498</v>
      </c>
      <c r="F180" s="61">
        <v>8460</v>
      </c>
      <c r="G180" s="61">
        <v>8480</v>
      </c>
    </row>
    <row r="181" spans="1:7" ht="30">
      <c r="A181" s="32" t="s">
        <v>331</v>
      </c>
      <c r="B181" s="33" t="s">
        <v>68</v>
      </c>
      <c r="C181" s="33" t="s">
        <v>33</v>
      </c>
      <c r="D181" s="33" t="s">
        <v>332</v>
      </c>
      <c r="E181" s="33" t="s">
        <v>133</v>
      </c>
      <c r="F181" s="61"/>
      <c r="G181" s="61"/>
    </row>
    <row r="182" spans="1:7" ht="45">
      <c r="A182" s="62" t="s">
        <v>249</v>
      </c>
      <c r="B182" s="33" t="s">
        <v>68</v>
      </c>
      <c r="C182" s="33" t="s">
        <v>26</v>
      </c>
      <c r="D182" s="33"/>
      <c r="E182" s="33"/>
      <c r="F182" s="34">
        <f>F183+F184</f>
        <v>0</v>
      </c>
      <c r="G182" s="34">
        <f>G183+G184</f>
        <v>0</v>
      </c>
    </row>
    <row r="183" spans="1:7" ht="45">
      <c r="A183" s="62" t="s">
        <v>250</v>
      </c>
      <c r="B183" s="33" t="s">
        <v>68</v>
      </c>
      <c r="C183" s="33" t="s">
        <v>26</v>
      </c>
      <c r="D183" s="33" t="s">
        <v>251</v>
      </c>
      <c r="E183" s="33" t="s">
        <v>39</v>
      </c>
      <c r="F183" s="35"/>
      <c r="G183" s="35">
        <v>0</v>
      </c>
    </row>
    <row r="184" spans="1:7" ht="45">
      <c r="A184" s="62" t="s">
        <v>350</v>
      </c>
      <c r="B184" s="33" t="s">
        <v>68</v>
      </c>
      <c r="C184" s="33" t="s">
        <v>26</v>
      </c>
      <c r="D184" s="33" t="s">
        <v>251</v>
      </c>
      <c r="E184" s="33" t="s">
        <v>39</v>
      </c>
      <c r="F184" s="35"/>
      <c r="G184" s="35">
        <v>0</v>
      </c>
    </row>
    <row r="185" spans="1:7">
      <c r="A185" s="62"/>
      <c r="B185" s="33"/>
      <c r="C185" s="33"/>
      <c r="D185" s="33"/>
      <c r="E185" s="33"/>
      <c r="F185" s="35"/>
      <c r="G185" s="35"/>
    </row>
    <row r="186" spans="1:7" ht="30">
      <c r="A186" s="32" t="s">
        <v>139</v>
      </c>
      <c r="B186" s="33" t="s">
        <v>68</v>
      </c>
      <c r="C186" s="33" t="s">
        <v>97</v>
      </c>
      <c r="D186" s="33"/>
      <c r="E186" s="33"/>
      <c r="F186" s="34">
        <f>F187</f>
        <v>1238700</v>
      </c>
      <c r="G186" s="34">
        <f>G187</f>
        <v>1238700</v>
      </c>
    </row>
    <row r="187" spans="1:7" ht="30">
      <c r="A187" s="32" t="s">
        <v>140</v>
      </c>
      <c r="B187" s="33" t="s">
        <v>68</v>
      </c>
      <c r="C187" s="33" t="s">
        <v>97</v>
      </c>
      <c r="D187" s="33" t="s">
        <v>246</v>
      </c>
      <c r="E187" s="33"/>
      <c r="F187" s="34">
        <f>F188+F189</f>
        <v>1238700</v>
      </c>
      <c r="G187" s="34">
        <f>G188+G189</f>
        <v>1238700</v>
      </c>
    </row>
    <row r="188" spans="1:7" ht="50.25" customHeight="1">
      <c r="A188" s="102" t="s">
        <v>258</v>
      </c>
      <c r="B188" s="33" t="s">
        <v>68</v>
      </c>
      <c r="C188" s="33" t="s">
        <v>97</v>
      </c>
      <c r="D188" s="33" t="s">
        <v>246</v>
      </c>
      <c r="E188" s="33"/>
      <c r="F188" s="35">
        <v>1088700</v>
      </c>
      <c r="G188" s="35">
        <v>1088700</v>
      </c>
    </row>
    <row r="189" spans="1:7" ht="30">
      <c r="A189" s="32" t="s">
        <v>140</v>
      </c>
      <c r="B189" s="33" t="s">
        <v>68</v>
      </c>
      <c r="C189" s="33" t="s">
        <v>97</v>
      </c>
      <c r="D189" s="33" t="s">
        <v>333</v>
      </c>
      <c r="E189" s="33"/>
      <c r="F189" s="35">
        <v>150000</v>
      </c>
      <c r="G189" s="35">
        <v>150000</v>
      </c>
    </row>
    <row r="190" spans="1:7" ht="30">
      <c r="A190" s="32" t="s">
        <v>142</v>
      </c>
      <c r="B190" s="33" t="s">
        <v>68</v>
      </c>
      <c r="C190" s="33" t="s">
        <v>97</v>
      </c>
      <c r="D190" s="33"/>
      <c r="E190" s="33"/>
      <c r="F190" s="34">
        <f>F191</f>
        <v>20924400</v>
      </c>
      <c r="G190" s="34">
        <f>G191</f>
        <v>20915200</v>
      </c>
    </row>
    <row r="191" spans="1:7" ht="45">
      <c r="A191" s="32" t="s">
        <v>143</v>
      </c>
      <c r="B191" s="33" t="s">
        <v>68</v>
      </c>
      <c r="C191" s="33" t="s">
        <v>97</v>
      </c>
      <c r="D191" s="33"/>
      <c r="E191" s="33"/>
      <c r="F191" s="60">
        <f>F192+F195+F197+F198+F199+F200</f>
        <v>20924400</v>
      </c>
      <c r="G191" s="60">
        <f>G192+G195+G197+G198+G199+G200</f>
        <v>20915200</v>
      </c>
    </row>
    <row r="192" spans="1:7" ht="120">
      <c r="A192" s="32" t="s">
        <v>144</v>
      </c>
      <c r="B192" s="33" t="s">
        <v>68</v>
      </c>
      <c r="C192" s="33" t="s">
        <v>97</v>
      </c>
      <c r="D192" s="33"/>
      <c r="E192" s="33"/>
      <c r="F192" s="34">
        <f>F193</f>
        <v>15668500</v>
      </c>
      <c r="G192" s="34">
        <f>G193</f>
        <v>15668500</v>
      </c>
    </row>
    <row r="193" spans="1:7" ht="45">
      <c r="A193" s="32" t="s">
        <v>334</v>
      </c>
      <c r="B193" s="33" t="s">
        <v>68</v>
      </c>
      <c r="C193" s="33" t="s">
        <v>97</v>
      </c>
      <c r="D193" s="33" t="s">
        <v>145</v>
      </c>
      <c r="E193" s="33"/>
      <c r="F193" s="34">
        <f>F194</f>
        <v>15668500</v>
      </c>
      <c r="G193" s="34">
        <f>G194</f>
        <v>15668500</v>
      </c>
    </row>
    <row r="194" spans="1:7" ht="45">
      <c r="A194" s="32" t="s">
        <v>334</v>
      </c>
      <c r="B194" s="33" t="s">
        <v>68</v>
      </c>
      <c r="C194" s="33" t="s">
        <v>97</v>
      </c>
      <c r="D194" s="33" t="s">
        <v>145</v>
      </c>
      <c r="E194" s="33"/>
      <c r="F194" s="35">
        <v>15668500</v>
      </c>
      <c r="G194" s="35">
        <v>15668500</v>
      </c>
    </row>
    <row r="195" spans="1:7">
      <c r="A195" s="32" t="s">
        <v>34</v>
      </c>
      <c r="B195" s="33" t="s">
        <v>68</v>
      </c>
      <c r="C195" s="33" t="s">
        <v>97</v>
      </c>
      <c r="D195" s="33" t="s">
        <v>35</v>
      </c>
      <c r="E195" s="33"/>
      <c r="F195" s="35">
        <f>F196</f>
        <v>4084700</v>
      </c>
      <c r="G195" s="35">
        <f>G196</f>
        <v>4076500</v>
      </c>
    </row>
    <row r="196" spans="1:7">
      <c r="A196" s="32" t="s">
        <v>335</v>
      </c>
      <c r="B196" s="33" t="s">
        <v>68</v>
      </c>
      <c r="C196" s="33" t="s">
        <v>97</v>
      </c>
      <c r="D196" s="33" t="s">
        <v>35</v>
      </c>
      <c r="E196" s="33"/>
      <c r="F196" s="35">
        <v>4084700</v>
      </c>
      <c r="G196" s="35">
        <v>4076500</v>
      </c>
    </row>
    <row r="197" spans="1:7">
      <c r="A197" s="32" t="s">
        <v>146</v>
      </c>
      <c r="B197" s="33" t="s">
        <v>68</v>
      </c>
      <c r="C197" s="33" t="s">
        <v>97</v>
      </c>
      <c r="D197" s="33" t="s">
        <v>228</v>
      </c>
      <c r="E197" s="33"/>
      <c r="F197" s="35">
        <v>1075200</v>
      </c>
      <c r="G197" s="35">
        <v>1077500</v>
      </c>
    </row>
    <row r="198" spans="1:7">
      <c r="A198" s="64" t="s">
        <v>132</v>
      </c>
      <c r="B198" s="33" t="s">
        <v>68</v>
      </c>
      <c r="C198" s="33" t="s">
        <v>97</v>
      </c>
      <c r="D198" s="33" t="s">
        <v>365</v>
      </c>
      <c r="E198" s="33"/>
      <c r="F198" s="35">
        <v>96000</v>
      </c>
      <c r="G198" s="35">
        <v>92700</v>
      </c>
    </row>
    <row r="199" spans="1:7" ht="45">
      <c r="A199" s="62" t="s">
        <v>457</v>
      </c>
      <c r="B199" s="33" t="s">
        <v>68</v>
      </c>
      <c r="C199" s="33" t="s">
        <v>97</v>
      </c>
      <c r="D199" s="33" t="s">
        <v>458</v>
      </c>
      <c r="E199" s="33" t="s">
        <v>133</v>
      </c>
      <c r="F199" s="35">
        <v>0</v>
      </c>
      <c r="G199" s="35">
        <v>0</v>
      </c>
    </row>
    <row r="200" spans="1:7" ht="60">
      <c r="A200" s="62" t="s">
        <v>459</v>
      </c>
      <c r="B200" s="33" t="s">
        <v>68</v>
      </c>
      <c r="C200" s="33" t="s">
        <v>97</v>
      </c>
      <c r="D200" s="33" t="s">
        <v>460</v>
      </c>
      <c r="E200" s="33" t="s">
        <v>133</v>
      </c>
      <c r="F200" s="61">
        <v>0</v>
      </c>
      <c r="G200" s="61">
        <v>0</v>
      </c>
    </row>
    <row r="201" spans="1:7">
      <c r="A201" s="32" t="s">
        <v>114</v>
      </c>
      <c r="B201" s="33" t="s">
        <v>68</v>
      </c>
      <c r="C201" s="33" t="s">
        <v>26</v>
      </c>
      <c r="D201" s="33" t="s">
        <v>115</v>
      </c>
      <c r="E201" s="33"/>
      <c r="F201" s="38">
        <f>F202+F203</f>
        <v>5662300</v>
      </c>
      <c r="G201" s="38">
        <f>G202+G203</f>
        <v>5662300</v>
      </c>
    </row>
    <row r="202" spans="1:7" ht="47.25">
      <c r="A202" s="42" t="s">
        <v>473</v>
      </c>
      <c r="B202" s="33" t="s">
        <v>68</v>
      </c>
      <c r="C202" s="33" t="s">
        <v>26</v>
      </c>
      <c r="D202" s="33" t="s">
        <v>147</v>
      </c>
      <c r="E202" s="33" t="s">
        <v>39</v>
      </c>
      <c r="F202" s="51">
        <v>5662300</v>
      </c>
      <c r="G202" s="51">
        <v>5662300</v>
      </c>
    </row>
    <row r="203" spans="1:7" ht="15.75">
      <c r="A203" s="41"/>
      <c r="B203" s="33"/>
      <c r="C203" s="33"/>
      <c r="D203" s="33"/>
      <c r="E203" s="33"/>
      <c r="F203" s="51"/>
      <c r="G203" s="51"/>
    </row>
    <row r="204" spans="1:7" ht="42.75">
      <c r="A204" s="29" t="s">
        <v>148</v>
      </c>
      <c r="B204" s="30" t="s">
        <v>104</v>
      </c>
      <c r="C204" s="30"/>
      <c r="D204" s="30"/>
      <c r="E204" s="30"/>
      <c r="F204" s="59">
        <f>F205+F210</f>
        <v>46151700</v>
      </c>
      <c r="G204" s="59">
        <f>G205+G210</f>
        <v>46151700</v>
      </c>
    </row>
    <row r="205" spans="1:7">
      <c r="A205" s="32" t="s">
        <v>149</v>
      </c>
      <c r="B205" s="33" t="s">
        <v>104</v>
      </c>
      <c r="C205" s="33" t="s">
        <v>24</v>
      </c>
      <c r="D205" s="33"/>
      <c r="E205" s="33"/>
      <c r="F205" s="34">
        <f>F206+F212+F215+F218+F219+F220+F221</f>
        <v>22219800</v>
      </c>
      <c r="G205" s="34">
        <f>G206+G212+G215+G218+G219+G220+G221</f>
        <v>22219800</v>
      </c>
    </row>
    <row r="206" spans="1:7" ht="45">
      <c r="A206" s="32" t="s">
        <v>150</v>
      </c>
      <c r="B206" s="33" t="s">
        <v>104</v>
      </c>
      <c r="C206" s="33" t="s">
        <v>24</v>
      </c>
      <c r="D206" s="33"/>
      <c r="E206" s="33"/>
      <c r="F206" s="34">
        <f>F208+F207</f>
        <v>500000</v>
      </c>
      <c r="G206" s="34">
        <f>G208+G207</f>
        <v>500000</v>
      </c>
    </row>
    <row r="207" spans="1:7" ht="63">
      <c r="A207" s="41" t="s">
        <v>472</v>
      </c>
      <c r="B207" s="33" t="s">
        <v>104</v>
      </c>
      <c r="C207" s="33" t="s">
        <v>24</v>
      </c>
      <c r="D207" s="33" t="s">
        <v>260</v>
      </c>
      <c r="E207" s="33" t="s">
        <v>133</v>
      </c>
      <c r="F207" s="35">
        <v>500000</v>
      </c>
      <c r="G207" s="35">
        <v>500000</v>
      </c>
    </row>
    <row r="208" spans="1:7" ht="30">
      <c r="A208" s="32" t="s">
        <v>129</v>
      </c>
      <c r="B208" s="33" t="s">
        <v>104</v>
      </c>
      <c r="C208" s="33" t="s">
        <v>24</v>
      </c>
      <c r="D208" s="33" t="s">
        <v>151</v>
      </c>
      <c r="E208" s="33" t="s">
        <v>128</v>
      </c>
      <c r="F208" s="34"/>
      <c r="G208" s="34"/>
    </row>
    <row r="209" spans="1:7">
      <c r="A209" s="66"/>
      <c r="B209" s="33"/>
      <c r="C209" s="33"/>
      <c r="D209" s="33"/>
      <c r="E209" s="33"/>
      <c r="F209" s="34"/>
      <c r="G209" s="34"/>
    </row>
    <row r="210" spans="1:7" ht="30">
      <c r="A210" s="32" t="s">
        <v>129</v>
      </c>
      <c r="B210" s="33" t="s">
        <v>104</v>
      </c>
      <c r="C210" s="33" t="s">
        <v>24</v>
      </c>
      <c r="D210" s="33" t="s">
        <v>151</v>
      </c>
      <c r="E210" s="33"/>
      <c r="F210" s="35">
        <v>23931900</v>
      </c>
      <c r="G210" s="35">
        <v>23931900</v>
      </c>
    </row>
    <row r="211" spans="1:7">
      <c r="A211" s="32"/>
      <c r="B211" s="33"/>
      <c r="C211" s="33"/>
      <c r="D211" s="33"/>
      <c r="E211" s="33"/>
      <c r="F211" s="34"/>
      <c r="G211" s="34"/>
    </row>
    <row r="212" spans="1:7">
      <c r="A212" s="32" t="s">
        <v>152</v>
      </c>
      <c r="B212" s="33" t="s">
        <v>104</v>
      </c>
      <c r="C212" s="33" t="s">
        <v>24</v>
      </c>
      <c r="D212" s="33" t="s">
        <v>153</v>
      </c>
      <c r="E212" s="33" t="s">
        <v>128</v>
      </c>
      <c r="F212" s="34">
        <f>F213</f>
        <v>1505800</v>
      </c>
      <c r="G212" s="34">
        <f>G213</f>
        <v>1505800</v>
      </c>
    </row>
    <row r="213" spans="1:7" ht="30">
      <c r="A213" s="32" t="s">
        <v>129</v>
      </c>
      <c r="B213" s="33" t="s">
        <v>104</v>
      </c>
      <c r="C213" s="33" t="s">
        <v>24</v>
      </c>
      <c r="D213" s="33" t="s">
        <v>153</v>
      </c>
      <c r="E213" s="33"/>
      <c r="F213" s="34">
        <f>F214</f>
        <v>1505800</v>
      </c>
      <c r="G213" s="34">
        <f>G214</f>
        <v>1505800</v>
      </c>
    </row>
    <row r="214" spans="1:7" ht="30">
      <c r="A214" s="32" t="s">
        <v>129</v>
      </c>
      <c r="B214" s="33" t="s">
        <v>104</v>
      </c>
      <c r="C214" s="33" t="s">
        <v>24</v>
      </c>
      <c r="D214" s="33" t="s">
        <v>153</v>
      </c>
      <c r="E214" s="33"/>
      <c r="F214" s="35">
        <v>1505800</v>
      </c>
      <c r="G214" s="35">
        <v>1505800</v>
      </c>
    </row>
    <row r="215" spans="1:7">
      <c r="A215" s="32" t="s">
        <v>154</v>
      </c>
      <c r="B215" s="33" t="s">
        <v>104</v>
      </c>
      <c r="C215" s="33" t="s">
        <v>24</v>
      </c>
      <c r="D215" s="33" t="s">
        <v>155</v>
      </c>
      <c r="E215" s="33" t="s">
        <v>128</v>
      </c>
      <c r="F215" s="34">
        <f>F216</f>
        <v>20214000</v>
      </c>
      <c r="G215" s="34">
        <f>G216</f>
        <v>20214000</v>
      </c>
    </row>
    <row r="216" spans="1:7" ht="30">
      <c r="A216" s="32" t="s">
        <v>129</v>
      </c>
      <c r="B216" s="33" t="s">
        <v>104</v>
      </c>
      <c r="C216" s="33" t="s">
        <v>24</v>
      </c>
      <c r="D216" s="33" t="s">
        <v>155</v>
      </c>
      <c r="E216" s="33"/>
      <c r="F216" s="34">
        <f>F217</f>
        <v>20214000</v>
      </c>
      <c r="G216" s="34">
        <f>G217</f>
        <v>20214000</v>
      </c>
    </row>
    <row r="217" spans="1:7" ht="30">
      <c r="A217" s="32" t="s">
        <v>129</v>
      </c>
      <c r="B217" s="33" t="s">
        <v>104</v>
      </c>
      <c r="C217" s="33" t="s">
        <v>24</v>
      </c>
      <c r="D217" s="33" t="s">
        <v>155</v>
      </c>
      <c r="E217" s="33"/>
      <c r="F217" s="35">
        <v>20214000</v>
      </c>
      <c r="G217" s="35">
        <v>20214000</v>
      </c>
    </row>
    <row r="218" spans="1:7" ht="84" customHeight="1">
      <c r="A218" s="32" t="s">
        <v>284</v>
      </c>
      <c r="B218" s="33" t="s">
        <v>104</v>
      </c>
      <c r="C218" s="33" t="s">
        <v>24</v>
      </c>
      <c r="D218" s="33" t="s">
        <v>282</v>
      </c>
      <c r="E218" s="33" t="s">
        <v>133</v>
      </c>
      <c r="F218" s="34"/>
      <c r="G218" s="34"/>
    </row>
    <row r="219" spans="1:7" ht="30">
      <c r="A219" s="32" t="s">
        <v>285</v>
      </c>
      <c r="B219" s="33" t="s">
        <v>104</v>
      </c>
      <c r="C219" s="33" t="s">
        <v>24</v>
      </c>
      <c r="D219" s="33" t="s">
        <v>283</v>
      </c>
      <c r="E219" s="33" t="s">
        <v>133</v>
      </c>
      <c r="F219" s="34">
        <v>0</v>
      </c>
      <c r="G219" s="34">
        <v>0</v>
      </c>
    </row>
    <row r="220" spans="1:7" ht="37.5" customHeight="1">
      <c r="A220" s="32" t="s">
        <v>285</v>
      </c>
      <c r="B220" s="33" t="s">
        <v>104</v>
      </c>
      <c r="C220" s="33" t="s">
        <v>24</v>
      </c>
      <c r="D220" s="33" t="s">
        <v>336</v>
      </c>
      <c r="E220" s="33" t="s">
        <v>133</v>
      </c>
      <c r="F220" s="34"/>
      <c r="G220" s="34"/>
    </row>
    <row r="221" spans="1:7">
      <c r="A221" s="32" t="s">
        <v>279</v>
      </c>
      <c r="B221" s="33" t="s">
        <v>104</v>
      </c>
      <c r="C221" s="33" t="s">
        <v>24</v>
      </c>
      <c r="D221" s="33" t="s">
        <v>280</v>
      </c>
      <c r="E221" s="33" t="s">
        <v>128</v>
      </c>
      <c r="F221" s="34">
        <v>0</v>
      </c>
      <c r="G221" s="34">
        <v>0</v>
      </c>
    </row>
    <row r="222" spans="1:7" ht="64.5" customHeight="1">
      <c r="A222" s="41"/>
      <c r="B222" s="49"/>
      <c r="C222" s="49"/>
      <c r="D222" s="33"/>
      <c r="E222" s="33"/>
      <c r="F222" s="34"/>
      <c r="G222" s="34"/>
    </row>
    <row r="223" spans="1:7">
      <c r="A223" s="29" t="s">
        <v>156</v>
      </c>
      <c r="B223" s="30" t="s">
        <v>157</v>
      </c>
      <c r="C223" s="30"/>
      <c r="D223" s="30"/>
      <c r="E223" s="30"/>
      <c r="F223" s="59">
        <f>F227+F228+F233+F239+F240+F247+F249+F252</f>
        <v>14353300</v>
      </c>
      <c r="G223" s="59">
        <f>G227+G228+G233+G239+G240+G247+G249+G252</f>
        <v>13746400</v>
      </c>
    </row>
    <row r="224" spans="1:7">
      <c r="A224" s="32" t="s">
        <v>158</v>
      </c>
      <c r="B224" s="33" t="s">
        <v>157</v>
      </c>
      <c r="C224" s="33" t="s">
        <v>24</v>
      </c>
      <c r="D224" s="33"/>
      <c r="E224" s="33"/>
      <c r="F224" s="34">
        <f>F225+F228</f>
        <v>7736000</v>
      </c>
      <c r="G224" s="34">
        <f>G225+G228</f>
        <v>7736000</v>
      </c>
    </row>
    <row r="225" spans="1:7" ht="45">
      <c r="A225" s="32" t="s">
        <v>159</v>
      </c>
      <c r="B225" s="33" t="s">
        <v>157</v>
      </c>
      <c r="C225" s="33" t="s">
        <v>24</v>
      </c>
      <c r="D225" s="33" t="s">
        <v>160</v>
      </c>
      <c r="E225" s="33"/>
      <c r="F225" s="34">
        <f>F226</f>
        <v>7400000</v>
      </c>
      <c r="G225" s="34">
        <f>G226</f>
        <v>7400000</v>
      </c>
    </row>
    <row r="226" spans="1:7" ht="30">
      <c r="A226" s="32" t="s">
        <v>161</v>
      </c>
      <c r="B226" s="33" t="s">
        <v>157</v>
      </c>
      <c r="C226" s="33" t="s">
        <v>24</v>
      </c>
      <c r="D226" s="33" t="s">
        <v>160</v>
      </c>
      <c r="E226" s="33"/>
      <c r="F226" s="34">
        <f>F227</f>
        <v>7400000</v>
      </c>
      <c r="G226" s="34">
        <f>G227</f>
        <v>7400000</v>
      </c>
    </row>
    <row r="227" spans="1:7" ht="45">
      <c r="A227" s="32" t="s">
        <v>162</v>
      </c>
      <c r="B227" s="33" t="s">
        <v>157</v>
      </c>
      <c r="C227" s="33" t="s">
        <v>24</v>
      </c>
      <c r="D227" s="33" t="s">
        <v>160</v>
      </c>
      <c r="E227" s="33" t="s">
        <v>163</v>
      </c>
      <c r="F227" s="35">
        <v>7400000</v>
      </c>
      <c r="G227" s="35">
        <v>7400000</v>
      </c>
    </row>
    <row r="228" spans="1:7">
      <c r="A228" s="32" t="s">
        <v>164</v>
      </c>
      <c r="B228" s="33" t="s">
        <v>157</v>
      </c>
      <c r="C228" s="33" t="s">
        <v>24</v>
      </c>
      <c r="D228" s="33" t="s">
        <v>165</v>
      </c>
      <c r="E228" s="33" t="s">
        <v>166</v>
      </c>
      <c r="F228" s="35">
        <v>336000</v>
      </c>
      <c r="G228" s="35">
        <v>336000</v>
      </c>
    </row>
    <row r="229" spans="1:7" ht="30">
      <c r="A229" s="32" t="s">
        <v>167</v>
      </c>
      <c r="B229" s="33" t="s">
        <v>157</v>
      </c>
      <c r="C229" s="33" t="s">
        <v>33</v>
      </c>
      <c r="D229" s="33"/>
      <c r="E229" s="33"/>
      <c r="F229" s="34">
        <f>F231+F237+F230+F236+F234+F241+F235</f>
        <v>1000000</v>
      </c>
      <c r="G229" s="34">
        <f>G231+G237+G230+G236+G234+G241+G235</f>
        <v>1000000</v>
      </c>
    </row>
    <row r="230" spans="1:7" ht="30">
      <c r="A230" s="32" t="s">
        <v>168</v>
      </c>
      <c r="B230" s="33"/>
      <c r="C230" s="33"/>
      <c r="D230" s="33"/>
      <c r="E230" s="33"/>
      <c r="F230" s="34"/>
      <c r="G230" s="34"/>
    </row>
    <row r="231" spans="1:7">
      <c r="A231" s="32" t="s">
        <v>169</v>
      </c>
      <c r="B231" s="33" t="s">
        <v>157</v>
      </c>
      <c r="C231" s="33" t="s">
        <v>33</v>
      </c>
      <c r="D231" s="33" t="s">
        <v>170</v>
      </c>
      <c r="E231" s="33"/>
      <c r="F231" s="34">
        <f>F232</f>
        <v>500000</v>
      </c>
      <c r="G231" s="34">
        <f>G232</f>
        <v>500000</v>
      </c>
    </row>
    <row r="232" spans="1:7" ht="30">
      <c r="A232" s="32" t="s">
        <v>171</v>
      </c>
      <c r="B232" s="33" t="s">
        <v>157</v>
      </c>
      <c r="C232" s="33" t="s">
        <v>33</v>
      </c>
      <c r="D232" s="33" t="s">
        <v>170</v>
      </c>
      <c r="E232" s="33"/>
      <c r="F232" s="34">
        <f>F233</f>
        <v>500000</v>
      </c>
      <c r="G232" s="34">
        <f>G233</f>
        <v>500000</v>
      </c>
    </row>
    <row r="233" spans="1:7" ht="30">
      <c r="A233" s="32" t="s">
        <v>172</v>
      </c>
      <c r="B233" s="33" t="s">
        <v>157</v>
      </c>
      <c r="C233" s="33" t="s">
        <v>33</v>
      </c>
      <c r="D233" s="33" t="s">
        <v>170</v>
      </c>
      <c r="E233" s="33" t="s">
        <v>166</v>
      </c>
      <c r="F233" s="35">
        <v>500000</v>
      </c>
      <c r="G233" s="35">
        <v>500000</v>
      </c>
    </row>
    <row r="234" spans="1:7" ht="105">
      <c r="A234" s="36" t="s">
        <v>69</v>
      </c>
      <c r="B234" s="33" t="s">
        <v>157</v>
      </c>
      <c r="C234" s="33" t="s">
        <v>33</v>
      </c>
      <c r="D234" s="33" t="s">
        <v>51</v>
      </c>
      <c r="E234" s="33" t="s">
        <v>52</v>
      </c>
      <c r="F234" s="35"/>
      <c r="G234" s="35"/>
    </row>
    <row r="235" spans="1:7">
      <c r="A235" s="36"/>
      <c r="B235" s="33"/>
      <c r="C235" s="33"/>
      <c r="D235" s="33"/>
      <c r="E235" s="33"/>
      <c r="F235" s="35"/>
      <c r="G235" s="35"/>
    </row>
    <row r="236" spans="1:7" ht="78.75">
      <c r="A236" s="55" t="s">
        <v>293</v>
      </c>
      <c r="B236" s="33" t="s">
        <v>157</v>
      </c>
      <c r="C236" s="33" t="s">
        <v>33</v>
      </c>
      <c r="D236" s="33" t="s">
        <v>337</v>
      </c>
      <c r="E236" s="33" t="s">
        <v>247</v>
      </c>
      <c r="F236" s="35"/>
      <c r="G236" s="35"/>
    </row>
    <row r="237" spans="1:7">
      <c r="A237" s="32" t="s">
        <v>114</v>
      </c>
      <c r="B237" s="33" t="s">
        <v>157</v>
      </c>
      <c r="C237" s="33" t="s">
        <v>43</v>
      </c>
      <c r="D237" s="33" t="s">
        <v>268</v>
      </c>
      <c r="E237" s="33"/>
      <c r="F237" s="34">
        <f>F238+F240</f>
        <v>500000</v>
      </c>
      <c r="G237" s="34">
        <f>G238+G240</f>
        <v>500000</v>
      </c>
    </row>
    <row r="238" spans="1:7" ht="30">
      <c r="A238" s="32" t="s">
        <v>171</v>
      </c>
      <c r="B238" s="33" t="s">
        <v>157</v>
      </c>
      <c r="C238" s="33" t="s">
        <v>43</v>
      </c>
      <c r="D238" s="33" t="s">
        <v>268</v>
      </c>
      <c r="E238" s="33"/>
      <c r="F238" s="34">
        <f>F239</f>
        <v>0</v>
      </c>
      <c r="G238" s="34">
        <f>G239</f>
        <v>0</v>
      </c>
    </row>
    <row r="239" spans="1:7" ht="31.5">
      <c r="A239" s="42" t="s">
        <v>344</v>
      </c>
      <c r="B239" s="33" t="s">
        <v>157</v>
      </c>
      <c r="C239" s="33" t="s">
        <v>43</v>
      </c>
      <c r="D239" s="33" t="s">
        <v>268</v>
      </c>
      <c r="E239" s="33" t="s">
        <v>247</v>
      </c>
      <c r="F239" s="61">
        <v>0</v>
      </c>
      <c r="G239" s="61">
        <v>0</v>
      </c>
    </row>
    <row r="240" spans="1:7" ht="31.5">
      <c r="A240" s="42" t="s">
        <v>351</v>
      </c>
      <c r="B240" s="33"/>
      <c r="C240" s="33"/>
      <c r="D240" s="33"/>
      <c r="E240" s="33"/>
      <c r="F240" s="35">
        <v>500000</v>
      </c>
      <c r="G240" s="35">
        <v>500000</v>
      </c>
    </row>
    <row r="241" spans="1:7" ht="15.75">
      <c r="A241" s="42"/>
      <c r="B241" s="33"/>
      <c r="C241" s="33"/>
      <c r="D241" s="33"/>
      <c r="E241" s="33"/>
      <c r="F241" s="35">
        <v>0</v>
      </c>
      <c r="G241" s="35">
        <v>0</v>
      </c>
    </row>
    <row r="242" spans="1:7">
      <c r="A242" s="32" t="s">
        <v>174</v>
      </c>
      <c r="B242" s="33" t="s">
        <v>157</v>
      </c>
      <c r="C242" s="33" t="s">
        <v>43</v>
      </c>
      <c r="D242" s="33"/>
      <c r="E242" s="33"/>
      <c r="F242" s="34">
        <f>F243+F244</f>
        <v>5161300</v>
      </c>
      <c r="G242" s="34">
        <f>G243+G244</f>
        <v>5010400</v>
      </c>
    </row>
    <row r="243" spans="1:7" ht="30">
      <c r="A243" s="32" t="s">
        <v>175</v>
      </c>
      <c r="B243" s="33" t="s">
        <v>157</v>
      </c>
      <c r="C243" s="33" t="s">
        <v>43</v>
      </c>
      <c r="D243" s="33"/>
      <c r="E243" s="33"/>
      <c r="F243" s="34"/>
      <c r="G243" s="34"/>
    </row>
    <row r="244" spans="1:7" ht="30">
      <c r="A244" s="32" t="s">
        <v>138</v>
      </c>
      <c r="B244" s="33" t="s">
        <v>157</v>
      </c>
      <c r="C244" s="33" t="s">
        <v>43</v>
      </c>
      <c r="D244" s="33"/>
      <c r="E244" s="33"/>
      <c r="F244" s="67">
        <f>F245+F248</f>
        <v>5161300</v>
      </c>
      <c r="G244" s="67">
        <f>G245+G248</f>
        <v>5010400</v>
      </c>
    </row>
    <row r="245" spans="1:7" ht="120">
      <c r="A245" s="32" t="s">
        <v>176</v>
      </c>
      <c r="B245" s="33" t="s">
        <v>157</v>
      </c>
      <c r="C245" s="33" t="s">
        <v>43</v>
      </c>
      <c r="D245" s="33" t="s">
        <v>229</v>
      </c>
      <c r="E245" s="33"/>
      <c r="F245" s="67">
        <f>F246</f>
        <v>192500</v>
      </c>
      <c r="G245" s="67">
        <f>G246</f>
        <v>192500</v>
      </c>
    </row>
    <row r="246" spans="1:7">
      <c r="A246" s="32" t="s">
        <v>177</v>
      </c>
      <c r="B246" s="33" t="s">
        <v>157</v>
      </c>
      <c r="C246" s="33" t="s">
        <v>43</v>
      </c>
      <c r="D246" s="33" t="s">
        <v>229</v>
      </c>
      <c r="E246" s="33"/>
      <c r="F246" s="67">
        <f>F247</f>
        <v>192500</v>
      </c>
      <c r="G246" s="67">
        <f>G247</f>
        <v>192500</v>
      </c>
    </row>
    <row r="247" spans="1:7">
      <c r="A247" s="32" t="s">
        <v>178</v>
      </c>
      <c r="B247" s="33" t="s">
        <v>157</v>
      </c>
      <c r="C247" s="33" t="s">
        <v>43</v>
      </c>
      <c r="D247" s="33" t="s">
        <v>229</v>
      </c>
      <c r="E247" s="33"/>
      <c r="F247" s="68">
        <v>192500</v>
      </c>
      <c r="G247" s="68">
        <v>192500</v>
      </c>
    </row>
    <row r="248" spans="1:7" ht="30">
      <c r="A248" s="32" t="s">
        <v>179</v>
      </c>
      <c r="B248" s="33" t="s">
        <v>157</v>
      </c>
      <c r="C248" s="33" t="s">
        <v>43</v>
      </c>
      <c r="D248" s="33"/>
      <c r="E248" s="33"/>
      <c r="F248" s="34">
        <f>F249+F250+F251</f>
        <v>4968800</v>
      </c>
      <c r="G248" s="34">
        <f>G249+G250+G251</f>
        <v>4817900</v>
      </c>
    </row>
    <row r="249" spans="1:7">
      <c r="A249" s="32" t="s">
        <v>177</v>
      </c>
      <c r="B249" s="33" t="s">
        <v>157</v>
      </c>
      <c r="C249" s="33" t="s">
        <v>43</v>
      </c>
      <c r="D249" s="33" t="s">
        <v>261</v>
      </c>
      <c r="E249" s="33" t="s">
        <v>166</v>
      </c>
      <c r="F249" s="35">
        <v>4968800</v>
      </c>
      <c r="G249" s="35">
        <v>4817900</v>
      </c>
    </row>
    <row r="250" spans="1:7">
      <c r="A250" s="32" t="s">
        <v>180</v>
      </c>
      <c r="B250" s="33" t="s">
        <v>157</v>
      </c>
      <c r="C250" s="33" t="s">
        <v>43</v>
      </c>
      <c r="D250" s="33" t="s">
        <v>261</v>
      </c>
      <c r="E250" s="33" t="s">
        <v>269</v>
      </c>
      <c r="F250" s="35">
        <v>0</v>
      </c>
      <c r="G250" s="35">
        <v>0</v>
      </c>
    </row>
    <row r="251" spans="1:7">
      <c r="A251" s="32" t="s">
        <v>177</v>
      </c>
      <c r="B251" s="33" t="s">
        <v>157</v>
      </c>
      <c r="C251" s="33" t="s">
        <v>43</v>
      </c>
      <c r="D251" s="33" t="s">
        <v>261</v>
      </c>
      <c r="E251" s="33" t="s">
        <v>166</v>
      </c>
      <c r="F251" s="35"/>
      <c r="G251" s="35"/>
    </row>
    <row r="252" spans="1:7" ht="28.5">
      <c r="A252" s="69" t="s">
        <v>529</v>
      </c>
      <c r="B252" s="33" t="s">
        <v>157</v>
      </c>
      <c r="C252" s="33" t="s">
        <v>63</v>
      </c>
      <c r="D252" s="33" t="s">
        <v>372</v>
      </c>
      <c r="E252" s="33" t="s">
        <v>269</v>
      </c>
      <c r="F252" s="35">
        <v>456000</v>
      </c>
      <c r="G252" s="35"/>
    </row>
    <row r="253" spans="1:7">
      <c r="A253" s="29" t="s">
        <v>182</v>
      </c>
      <c r="B253" s="30" t="s">
        <v>70</v>
      </c>
      <c r="C253" s="30" t="s">
        <v>26</v>
      </c>
      <c r="D253" s="70"/>
      <c r="E253" s="70"/>
      <c r="F253" s="31">
        <f t="shared" ref="F253:G255" si="4">F254</f>
        <v>290000</v>
      </c>
      <c r="G253" s="31">
        <f t="shared" si="4"/>
        <v>290000</v>
      </c>
    </row>
    <row r="254" spans="1:7">
      <c r="A254" s="32"/>
      <c r="B254" s="33" t="s">
        <v>70</v>
      </c>
      <c r="C254" s="33" t="s">
        <v>26</v>
      </c>
      <c r="D254" s="33"/>
      <c r="E254" s="33"/>
      <c r="F254" s="34">
        <f>F255+F257+F258</f>
        <v>290000</v>
      </c>
      <c r="G254" s="34">
        <f>G255+G257+G258</f>
        <v>290000</v>
      </c>
    </row>
    <row r="255" spans="1:7" ht="45">
      <c r="A255" s="32" t="s">
        <v>184</v>
      </c>
      <c r="B255" s="33" t="s">
        <v>70</v>
      </c>
      <c r="C255" s="33" t="s">
        <v>26</v>
      </c>
      <c r="D255" s="33" t="s">
        <v>183</v>
      </c>
      <c r="E255" s="33"/>
      <c r="F255" s="34">
        <f t="shared" si="4"/>
        <v>290000</v>
      </c>
      <c r="G255" s="34">
        <f t="shared" si="4"/>
        <v>290000</v>
      </c>
    </row>
    <row r="256" spans="1:7" ht="45">
      <c r="A256" s="32" t="s">
        <v>184</v>
      </c>
      <c r="B256" s="33" t="s">
        <v>70</v>
      </c>
      <c r="C256" s="33" t="s">
        <v>26</v>
      </c>
      <c r="D256" s="33" t="s">
        <v>183</v>
      </c>
      <c r="E256" s="33" t="s">
        <v>39</v>
      </c>
      <c r="F256" s="35">
        <v>290000</v>
      </c>
      <c r="G256" s="35">
        <v>290000</v>
      </c>
    </row>
    <row r="257" spans="1:7" ht="120">
      <c r="A257" s="32" t="s">
        <v>286</v>
      </c>
      <c r="B257" s="33" t="s">
        <v>70</v>
      </c>
      <c r="C257" s="33" t="s">
        <v>26</v>
      </c>
      <c r="D257" s="33" t="s">
        <v>277</v>
      </c>
      <c r="E257" s="33" t="s">
        <v>39</v>
      </c>
      <c r="F257" s="35">
        <v>0</v>
      </c>
      <c r="G257" s="35">
        <v>0</v>
      </c>
    </row>
    <row r="258" spans="1:7" ht="131.25" customHeight="1">
      <c r="A258" s="32" t="s">
        <v>286</v>
      </c>
      <c r="B258" s="33" t="s">
        <v>70</v>
      </c>
      <c r="C258" s="33" t="s">
        <v>26</v>
      </c>
      <c r="D258" s="33" t="s">
        <v>287</v>
      </c>
      <c r="E258" s="33" t="s">
        <v>39</v>
      </c>
      <c r="F258" s="35">
        <v>0</v>
      </c>
      <c r="G258" s="35">
        <v>0</v>
      </c>
    </row>
    <row r="259" spans="1:7" ht="131.25" customHeight="1">
      <c r="A259" s="29" t="s">
        <v>376</v>
      </c>
      <c r="B259" s="30" t="s">
        <v>113</v>
      </c>
      <c r="C259" s="30" t="s">
        <v>122</v>
      </c>
      <c r="D259" s="70"/>
      <c r="E259" s="70"/>
      <c r="F259" s="31">
        <f t="shared" ref="F259:G259" si="5">F260</f>
        <v>0</v>
      </c>
      <c r="G259" s="31">
        <f t="shared" si="5"/>
        <v>0</v>
      </c>
    </row>
    <row r="260" spans="1:7" ht="131.25" customHeight="1">
      <c r="A260" s="32" t="s">
        <v>377</v>
      </c>
      <c r="B260" s="33" t="s">
        <v>113</v>
      </c>
      <c r="C260" s="33" t="s">
        <v>26</v>
      </c>
      <c r="D260" s="33"/>
      <c r="E260" s="33"/>
      <c r="F260" s="34">
        <f>F262</f>
        <v>0</v>
      </c>
      <c r="G260" s="34">
        <f>G262</f>
        <v>0</v>
      </c>
    </row>
    <row r="261" spans="1:7" ht="131.25" customHeight="1">
      <c r="A261" s="32" t="s">
        <v>378</v>
      </c>
      <c r="B261" s="33" t="s">
        <v>113</v>
      </c>
      <c r="C261" s="33" t="s">
        <v>26</v>
      </c>
      <c r="D261" s="33" t="s">
        <v>379</v>
      </c>
      <c r="E261" s="33"/>
      <c r="F261" s="34"/>
      <c r="G261" s="34"/>
    </row>
    <row r="262" spans="1:7" ht="131.25" customHeight="1">
      <c r="A262" s="130" t="s">
        <v>380</v>
      </c>
      <c r="B262" s="33" t="s">
        <v>113</v>
      </c>
      <c r="C262" s="33" t="s">
        <v>26</v>
      </c>
      <c r="D262" s="33" t="s">
        <v>379</v>
      </c>
      <c r="E262" s="33" t="s">
        <v>381</v>
      </c>
      <c r="F262" s="34">
        <v>0</v>
      </c>
      <c r="G262" s="34">
        <v>0</v>
      </c>
    </row>
    <row r="263" spans="1:7" ht="42.75">
      <c r="A263" s="29" t="s">
        <v>185</v>
      </c>
      <c r="B263" s="30" t="s">
        <v>74</v>
      </c>
      <c r="C263" s="30" t="s">
        <v>122</v>
      </c>
      <c r="D263" s="70"/>
      <c r="E263" s="70"/>
      <c r="F263" s="31">
        <f t="shared" ref="F263:G266" si="6">F264</f>
        <v>0</v>
      </c>
      <c r="G263" s="31">
        <f t="shared" si="6"/>
        <v>0</v>
      </c>
    </row>
    <row r="264" spans="1:7" ht="30">
      <c r="A264" s="32" t="s">
        <v>186</v>
      </c>
      <c r="B264" s="33" t="s">
        <v>74</v>
      </c>
      <c r="C264" s="33" t="s">
        <v>24</v>
      </c>
      <c r="D264" s="33" t="s">
        <v>187</v>
      </c>
      <c r="E264" s="33"/>
      <c r="F264" s="34">
        <f t="shared" si="6"/>
        <v>0</v>
      </c>
      <c r="G264" s="34">
        <f t="shared" si="6"/>
        <v>0</v>
      </c>
    </row>
    <row r="265" spans="1:7" ht="30">
      <c r="A265" s="32" t="s">
        <v>188</v>
      </c>
      <c r="B265" s="33" t="s">
        <v>74</v>
      </c>
      <c r="C265" s="33" t="s">
        <v>24</v>
      </c>
      <c r="D265" s="33" t="s">
        <v>187</v>
      </c>
      <c r="E265" s="33"/>
      <c r="F265" s="34">
        <f t="shared" si="6"/>
        <v>0</v>
      </c>
      <c r="G265" s="34">
        <f t="shared" si="6"/>
        <v>0</v>
      </c>
    </row>
    <row r="266" spans="1:7" ht="30">
      <c r="A266" s="32" t="s">
        <v>189</v>
      </c>
      <c r="B266" s="33" t="s">
        <v>74</v>
      </c>
      <c r="C266" s="33" t="s">
        <v>24</v>
      </c>
      <c r="D266" s="33" t="s">
        <v>187</v>
      </c>
      <c r="E266" s="33"/>
      <c r="F266" s="34">
        <f t="shared" si="6"/>
        <v>0</v>
      </c>
      <c r="G266" s="34">
        <f t="shared" si="6"/>
        <v>0</v>
      </c>
    </row>
    <row r="267" spans="1:7">
      <c r="A267" s="32" t="s">
        <v>190</v>
      </c>
      <c r="B267" s="33" t="s">
        <v>74</v>
      </c>
      <c r="C267" s="33" t="s">
        <v>24</v>
      </c>
      <c r="D267" s="33" t="s">
        <v>187</v>
      </c>
      <c r="E267" s="33" t="s">
        <v>191</v>
      </c>
      <c r="F267" s="35">
        <v>0</v>
      </c>
      <c r="G267" s="35">
        <v>0</v>
      </c>
    </row>
    <row r="268" spans="1:7" ht="71.25">
      <c r="A268" s="71" t="s">
        <v>192</v>
      </c>
      <c r="B268" s="30" t="s">
        <v>193</v>
      </c>
      <c r="C268" s="30"/>
      <c r="D268" s="30"/>
      <c r="E268" s="30"/>
      <c r="F268" s="59">
        <f>F269+F279+F280</f>
        <v>0</v>
      </c>
      <c r="G268" s="59">
        <f>G269+G279+G280</f>
        <v>0</v>
      </c>
    </row>
    <row r="269" spans="1:7" ht="60">
      <c r="A269" s="50" t="s">
        <v>194</v>
      </c>
      <c r="B269" s="33" t="s">
        <v>193</v>
      </c>
      <c r="C269" s="33" t="s">
        <v>24</v>
      </c>
      <c r="D269" s="33"/>
      <c r="E269" s="33"/>
      <c r="F269" s="34">
        <f>F270</f>
        <v>0</v>
      </c>
      <c r="G269" s="34">
        <f>G270</f>
        <v>0</v>
      </c>
    </row>
    <row r="270" spans="1:7" ht="30">
      <c r="A270" s="50" t="s">
        <v>195</v>
      </c>
      <c r="B270" s="33" t="s">
        <v>193</v>
      </c>
      <c r="C270" s="33" t="s">
        <v>24</v>
      </c>
      <c r="D270" s="33"/>
      <c r="E270" s="33"/>
      <c r="F270" s="34">
        <f>F271</f>
        <v>0</v>
      </c>
      <c r="G270" s="34">
        <f>G271</f>
        <v>0</v>
      </c>
    </row>
    <row r="271" spans="1:7" ht="30">
      <c r="A271" s="50" t="s">
        <v>195</v>
      </c>
      <c r="B271" s="33" t="s">
        <v>193</v>
      </c>
      <c r="C271" s="33" t="s">
        <v>24</v>
      </c>
      <c r="D271" s="33"/>
      <c r="E271" s="33"/>
      <c r="F271" s="35">
        <f>F275+F277</f>
        <v>0</v>
      </c>
      <c r="G271" s="35">
        <f>G275+G277</f>
        <v>0</v>
      </c>
    </row>
    <row r="272" spans="1:7" ht="60">
      <c r="A272" s="62" t="s">
        <v>196</v>
      </c>
      <c r="B272" s="33" t="s">
        <v>193</v>
      </c>
      <c r="C272" s="33" t="s">
        <v>24</v>
      </c>
      <c r="D272" s="33" t="s">
        <v>230</v>
      </c>
      <c r="E272" s="33"/>
      <c r="F272" s="34">
        <f>F273</f>
        <v>0</v>
      </c>
      <c r="G272" s="34">
        <f>G273</f>
        <v>0</v>
      </c>
    </row>
    <row r="273" spans="1:7">
      <c r="A273" s="62" t="s">
        <v>198</v>
      </c>
      <c r="B273" s="33" t="s">
        <v>193</v>
      </c>
      <c r="C273" s="33" t="s">
        <v>24</v>
      </c>
      <c r="D273" s="33" t="s">
        <v>230</v>
      </c>
      <c r="E273" s="33"/>
      <c r="F273" s="34">
        <f>F275</f>
        <v>0</v>
      </c>
      <c r="G273" s="34">
        <f>G275</f>
        <v>0</v>
      </c>
    </row>
    <row r="274" spans="1:7">
      <c r="A274" s="50" t="s">
        <v>199</v>
      </c>
      <c r="B274" s="33" t="s">
        <v>193</v>
      </c>
      <c r="C274" s="33" t="s">
        <v>24</v>
      </c>
      <c r="D274" s="33" t="s">
        <v>230</v>
      </c>
      <c r="E274" s="33" t="s">
        <v>200</v>
      </c>
      <c r="F274" s="34"/>
      <c r="G274" s="34"/>
    </row>
    <row r="275" spans="1:7" ht="45">
      <c r="A275" s="50" t="s">
        <v>201</v>
      </c>
      <c r="B275" s="33" t="s">
        <v>193</v>
      </c>
      <c r="C275" s="33" t="s">
        <v>24</v>
      </c>
      <c r="D275" s="33" t="s">
        <v>230</v>
      </c>
      <c r="E275" s="33" t="s">
        <v>202</v>
      </c>
      <c r="F275" s="35">
        <v>0</v>
      </c>
      <c r="G275" s="35">
        <v>0</v>
      </c>
    </row>
    <row r="276" spans="1:7">
      <c r="A276" s="62" t="s">
        <v>198</v>
      </c>
      <c r="B276" s="33" t="s">
        <v>193</v>
      </c>
      <c r="C276" s="33" t="s">
        <v>24</v>
      </c>
      <c r="D276" s="33" t="s">
        <v>271</v>
      </c>
      <c r="E276" s="33"/>
      <c r="F276" s="34">
        <f>F277</f>
        <v>0</v>
      </c>
      <c r="G276" s="34">
        <v>0</v>
      </c>
    </row>
    <row r="277" spans="1:7">
      <c r="A277" s="50" t="s">
        <v>199</v>
      </c>
      <c r="B277" s="33" t="s">
        <v>193</v>
      </c>
      <c r="C277" s="33" t="s">
        <v>24</v>
      </c>
      <c r="D277" s="33" t="s">
        <v>271</v>
      </c>
      <c r="E277" s="33" t="s">
        <v>202</v>
      </c>
      <c r="F277" s="35">
        <v>0</v>
      </c>
      <c r="G277" s="35"/>
    </row>
    <row r="278" spans="1:7">
      <c r="A278" s="50"/>
      <c r="B278" s="33"/>
      <c r="C278" s="33"/>
      <c r="D278" s="33"/>
      <c r="E278" s="33"/>
      <c r="F278" s="35"/>
      <c r="G278" s="35"/>
    </row>
    <row r="279" spans="1:7" ht="45">
      <c r="A279" s="50" t="s">
        <v>204</v>
      </c>
      <c r="B279" s="33" t="s">
        <v>193</v>
      </c>
      <c r="C279" s="33" t="s">
        <v>26</v>
      </c>
      <c r="D279" s="33" t="s">
        <v>205</v>
      </c>
      <c r="E279" s="33" t="s">
        <v>206</v>
      </c>
      <c r="F279" s="35">
        <v>0</v>
      </c>
      <c r="G279" s="35">
        <v>0</v>
      </c>
    </row>
    <row r="280" spans="1:7">
      <c r="A280" s="32" t="s">
        <v>279</v>
      </c>
      <c r="B280" s="33" t="s">
        <v>193</v>
      </c>
      <c r="C280" s="33" t="s">
        <v>33</v>
      </c>
      <c r="D280" s="33" t="s">
        <v>280</v>
      </c>
      <c r="E280" s="33" t="s">
        <v>310</v>
      </c>
      <c r="F280" s="35">
        <v>0</v>
      </c>
      <c r="G280" s="35">
        <v>0</v>
      </c>
    </row>
    <row r="281" spans="1:7" ht="30">
      <c r="A281" s="72" t="s">
        <v>207</v>
      </c>
      <c r="B281" s="73"/>
      <c r="C281" s="73"/>
      <c r="D281" s="73"/>
      <c r="E281" s="73"/>
      <c r="F281" s="74">
        <f>F61+F72+F101+F118+F128+F234+F268</f>
        <v>0</v>
      </c>
      <c r="G281" s="74">
        <f>G61+G72+G101+G118+G128+G234+G268</f>
        <v>0</v>
      </c>
    </row>
    <row r="282" spans="1:7">
      <c r="A282" s="29" t="s">
        <v>208</v>
      </c>
      <c r="B282" s="70"/>
      <c r="C282" s="70"/>
      <c r="D282" s="70"/>
      <c r="E282" s="70"/>
      <c r="F282" s="59">
        <f>F15+F89+F95+F104+F130+F145+F204+F223+F253+F263+F268+F141+F259</f>
        <v>630208800</v>
      </c>
      <c r="G282" s="59">
        <f>G15+G89+G95+G104+G130+G145+G204+G223+G253+G263+G268+G141+G259</f>
        <v>625397100</v>
      </c>
    </row>
  </sheetData>
  <autoFilter ref="B11:E12"/>
  <mergeCells count="14">
    <mergeCell ref="A7:G7"/>
    <mergeCell ref="F10:G12"/>
    <mergeCell ref="A8:F8"/>
    <mergeCell ref="A10:A12"/>
    <mergeCell ref="B10:E10"/>
    <mergeCell ref="B11:B12"/>
    <mergeCell ref="C11:C12"/>
    <mergeCell ref="D11:D12"/>
    <mergeCell ref="E11:E12"/>
    <mergeCell ref="A6:G6"/>
    <mergeCell ref="C1:I1"/>
    <mergeCell ref="C4:J4"/>
    <mergeCell ref="C2:K2"/>
    <mergeCell ref="C3:I3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  <rowBreaks count="2" manualBreakCount="2">
    <brk id="41" max="10" man="1"/>
    <brk id="68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253"/>
  <sheetViews>
    <sheetView topLeftCell="A236" zoomScaleNormal="100" workbookViewId="0">
      <selection activeCell="H253" sqref="H253"/>
    </sheetView>
  </sheetViews>
  <sheetFormatPr defaultRowHeight="15"/>
  <cols>
    <col min="1" max="1" width="27.7109375" customWidth="1"/>
    <col min="3" max="3" width="11.5703125" customWidth="1"/>
    <col min="5" max="5" width="13.85546875" customWidth="1"/>
    <col min="7" max="7" width="16.42578125" customWidth="1"/>
    <col min="8" max="8" width="17.140625" customWidth="1"/>
    <col min="10" max="10" width="12.28515625" customWidth="1"/>
  </cols>
  <sheetData>
    <row r="1" spans="1:11">
      <c r="C1" s="205" t="s">
        <v>363</v>
      </c>
      <c r="D1" s="161"/>
      <c r="E1" s="161"/>
      <c r="F1" s="161"/>
      <c r="G1" s="161"/>
      <c r="H1" s="161"/>
    </row>
    <row r="2" spans="1:11" ht="36.75" customHeight="1">
      <c r="C2" s="160" t="s">
        <v>540</v>
      </c>
      <c r="D2" s="161"/>
      <c r="E2" s="161"/>
      <c r="F2" s="161"/>
      <c r="G2" s="161"/>
      <c r="H2" s="161"/>
      <c r="I2" s="161"/>
      <c r="J2" s="161"/>
      <c r="K2" s="161"/>
    </row>
    <row r="3" spans="1:11" ht="30" customHeight="1">
      <c r="C3" s="160" t="s">
        <v>505</v>
      </c>
      <c r="D3" s="161"/>
      <c r="E3" s="161"/>
      <c r="F3" s="161"/>
      <c r="G3" s="161"/>
      <c r="H3" s="161"/>
      <c r="I3" s="161"/>
    </row>
    <row r="4" spans="1:11" ht="15" customHeight="1">
      <c r="C4" s="160"/>
      <c r="D4" s="160"/>
      <c r="E4" s="160"/>
      <c r="F4" s="160"/>
      <c r="G4" s="160"/>
      <c r="H4" s="160"/>
      <c r="I4" s="160"/>
      <c r="J4" s="160"/>
      <c r="K4" s="1"/>
    </row>
    <row r="5" spans="1:11" ht="15.75">
      <c r="F5" s="1"/>
    </row>
    <row r="6" spans="1:11" ht="32.25" customHeight="1">
      <c r="A6" s="204" t="s">
        <v>508</v>
      </c>
      <c r="B6" s="204"/>
      <c r="C6" s="204"/>
      <c r="D6" s="204"/>
      <c r="E6" s="204"/>
      <c r="F6" s="204"/>
      <c r="G6" s="204"/>
    </row>
    <row r="7" spans="1:11">
      <c r="A7" s="25"/>
      <c r="B7" s="25"/>
      <c r="C7" s="26"/>
      <c r="D7" s="26"/>
      <c r="E7" s="26"/>
      <c r="F7" s="26"/>
      <c r="H7" t="s">
        <v>395</v>
      </c>
    </row>
    <row r="8" spans="1:11" ht="15" customHeight="1">
      <c r="A8" s="220" t="s">
        <v>392</v>
      </c>
      <c r="B8" s="223" t="s">
        <v>393</v>
      </c>
      <c r="C8" s="224"/>
      <c r="D8" s="224"/>
      <c r="E8" s="224"/>
      <c r="F8" s="225"/>
      <c r="G8" s="219" t="s">
        <v>506</v>
      </c>
      <c r="H8" s="219" t="s">
        <v>507</v>
      </c>
    </row>
    <row r="9" spans="1:11" ht="15" customHeight="1">
      <c r="A9" s="221"/>
      <c r="B9" s="220" t="s">
        <v>394</v>
      </c>
      <c r="C9" s="219" t="s">
        <v>388</v>
      </c>
      <c r="D9" s="219" t="s">
        <v>389</v>
      </c>
      <c r="E9" s="219" t="s">
        <v>390</v>
      </c>
      <c r="F9" s="219" t="s">
        <v>391</v>
      </c>
      <c r="G9" s="219"/>
      <c r="H9" s="219"/>
    </row>
    <row r="10" spans="1:11">
      <c r="A10" s="222"/>
      <c r="B10" s="222"/>
      <c r="C10" s="219"/>
      <c r="D10" s="219"/>
      <c r="E10" s="219"/>
      <c r="F10" s="219"/>
      <c r="G10" s="219"/>
      <c r="H10" s="219"/>
    </row>
    <row r="11" spans="1:11">
      <c r="A11" s="27">
        <v>1</v>
      </c>
      <c r="B11" s="27">
        <v>2</v>
      </c>
      <c r="C11" s="28">
        <v>3</v>
      </c>
      <c r="D11" s="28">
        <v>4</v>
      </c>
      <c r="E11" s="28">
        <v>5</v>
      </c>
      <c r="F11" s="28">
        <v>6</v>
      </c>
      <c r="G11" s="28">
        <v>7</v>
      </c>
      <c r="H11" s="117">
        <v>8</v>
      </c>
    </row>
    <row r="12" spans="1:11" ht="78" customHeight="1">
      <c r="A12" s="109" t="s">
        <v>373</v>
      </c>
      <c r="B12" s="110">
        <v>902</v>
      </c>
      <c r="C12" s="111"/>
      <c r="D12" s="111"/>
      <c r="E12" s="111"/>
      <c r="F12" s="111"/>
      <c r="G12" s="112">
        <f>G13+G59+G66+G86+G96+G124+G94+G95</f>
        <v>185803200</v>
      </c>
      <c r="H12" s="112">
        <f>H13+H59+H66+H86+H96+H124+H94+H95</f>
        <v>193506200</v>
      </c>
    </row>
    <row r="13" spans="1:11" ht="28.5">
      <c r="A13" s="75" t="s">
        <v>23</v>
      </c>
      <c r="B13" s="76">
        <v>902</v>
      </c>
      <c r="C13" s="53" t="s">
        <v>24</v>
      </c>
      <c r="D13" s="53"/>
      <c r="E13" s="53"/>
      <c r="F13" s="53"/>
      <c r="G13" s="54">
        <f>G14+G18+G24+G37+G41+G33</f>
        <v>116384300</v>
      </c>
      <c r="H13" s="54">
        <f>H14+H18+H24+H37+H41+H33</f>
        <v>115709800</v>
      </c>
    </row>
    <row r="14" spans="1:11" ht="57">
      <c r="A14" s="75" t="s">
        <v>25</v>
      </c>
      <c r="B14" s="76">
        <v>902</v>
      </c>
      <c r="C14" s="53" t="s">
        <v>24</v>
      </c>
      <c r="D14" s="53" t="s">
        <v>26</v>
      </c>
      <c r="E14" s="53"/>
      <c r="F14" s="53"/>
      <c r="G14" s="54">
        <f t="shared" ref="G14:H16" si="0">G15</f>
        <v>2600000</v>
      </c>
      <c r="H14" s="54">
        <f t="shared" si="0"/>
        <v>2600000</v>
      </c>
    </row>
    <row r="15" spans="1:11" ht="60">
      <c r="A15" s="32" t="s">
        <v>27</v>
      </c>
      <c r="B15" s="36">
        <v>902</v>
      </c>
      <c r="C15" s="33" t="s">
        <v>24</v>
      </c>
      <c r="D15" s="33" t="s">
        <v>26</v>
      </c>
      <c r="E15" s="33" t="s">
        <v>209</v>
      </c>
      <c r="F15" s="33"/>
      <c r="G15" s="34">
        <f t="shared" si="0"/>
        <v>2600000</v>
      </c>
      <c r="H15" s="34">
        <f t="shared" si="0"/>
        <v>2600000</v>
      </c>
    </row>
    <row r="16" spans="1:11" ht="30">
      <c r="A16" s="32" t="s">
        <v>29</v>
      </c>
      <c r="B16" s="36">
        <v>902</v>
      </c>
      <c r="C16" s="33" t="s">
        <v>24</v>
      </c>
      <c r="D16" s="33" t="s">
        <v>26</v>
      </c>
      <c r="E16" s="33" t="s">
        <v>209</v>
      </c>
      <c r="F16" s="33"/>
      <c r="G16" s="34">
        <f t="shared" si="0"/>
        <v>2600000</v>
      </c>
      <c r="H16" s="34">
        <f t="shared" si="0"/>
        <v>2600000</v>
      </c>
    </row>
    <row r="17" spans="1:8" ht="30">
      <c r="A17" s="77" t="s">
        <v>30</v>
      </c>
      <c r="B17" s="78">
        <v>902</v>
      </c>
      <c r="C17" s="73" t="s">
        <v>24</v>
      </c>
      <c r="D17" s="73" t="s">
        <v>26</v>
      </c>
      <c r="E17" s="73" t="s">
        <v>209</v>
      </c>
      <c r="F17" s="73"/>
      <c r="G17" s="74">
        <f>'Прил.6 Расходы'!F19</f>
        <v>2600000</v>
      </c>
      <c r="H17" s="74">
        <f>'Прил.6 Расходы'!G19</f>
        <v>2600000</v>
      </c>
    </row>
    <row r="18" spans="1:8" ht="57">
      <c r="A18" s="75" t="s">
        <v>32</v>
      </c>
      <c r="B18" s="76">
        <v>902</v>
      </c>
      <c r="C18" s="53" t="s">
        <v>24</v>
      </c>
      <c r="D18" s="53" t="s">
        <v>33</v>
      </c>
      <c r="E18" s="53"/>
      <c r="F18" s="53"/>
      <c r="G18" s="54">
        <f>G19+G22</f>
        <v>335000</v>
      </c>
      <c r="H18" s="54">
        <f>H19+H22</f>
        <v>200000</v>
      </c>
    </row>
    <row r="19" spans="1:8" ht="60">
      <c r="A19" s="32" t="s">
        <v>27</v>
      </c>
      <c r="B19" s="36">
        <v>902</v>
      </c>
      <c r="C19" s="33" t="s">
        <v>24</v>
      </c>
      <c r="D19" s="33" t="s">
        <v>33</v>
      </c>
      <c r="E19" s="73" t="s">
        <v>210</v>
      </c>
      <c r="F19" s="33"/>
      <c r="G19" s="34">
        <f>G21</f>
        <v>150000</v>
      </c>
      <c r="H19" s="34">
        <f>H21</f>
        <v>15000</v>
      </c>
    </row>
    <row r="20" spans="1:8">
      <c r="A20" s="32" t="s">
        <v>34</v>
      </c>
      <c r="B20" s="36">
        <v>902</v>
      </c>
      <c r="C20" s="33" t="s">
        <v>24</v>
      </c>
      <c r="D20" s="33" t="s">
        <v>33</v>
      </c>
      <c r="E20" s="73" t="s">
        <v>210</v>
      </c>
      <c r="F20" s="33"/>
      <c r="G20" s="34">
        <f>G21</f>
        <v>150000</v>
      </c>
      <c r="H20" s="34">
        <f>H21</f>
        <v>15000</v>
      </c>
    </row>
    <row r="21" spans="1:8">
      <c r="A21" s="77"/>
      <c r="B21" s="78">
        <v>902</v>
      </c>
      <c r="C21" s="73" t="s">
        <v>24</v>
      </c>
      <c r="D21" s="73" t="s">
        <v>33</v>
      </c>
      <c r="E21" s="73" t="s">
        <v>210</v>
      </c>
      <c r="F21" s="73"/>
      <c r="G21" s="74">
        <f>'Прил.6 Расходы'!F24</f>
        <v>150000</v>
      </c>
      <c r="H21" s="74">
        <f>'Прил.6 Расходы'!G24</f>
        <v>15000</v>
      </c>
    </row>
    <row r="22" spans="1:8" ht="45">
      <c r="A22" s="32" t="s">
        <v>40</v>
      </c>
      <c r="B22" s="36">
        <v>902</v>
      </c>
      <c r="C22" s="33" t="s">
        <v>24</v>
      </c>
      <c r="D22" s="33" t="s">
        <v>33</v>
      </c>
      <c r="E22" s="33" t="s">
        <v>211</v>
      </c>
      <c r="F22" s="33"/>
      <c r="G22" s="34">
        <f>G23</f>
        <v>185000</v>
      </c>
      <c r="H22" s="34">
        <f>H23</f>
        <v>185000</v>
      </c>
    </row>
    <row r="23" spans="1:8" ht="45">
      <c r="A23" s="77" t="s">
        <v>36</v>
      </c>
      <c r="B23" s="78">
        <v>902</v>
      </c>
      <c r="C23" s="73" t="s">
        <v>24</v>
      </c>
      <c r="D23" s="73" t="s">
        <v>33</v>
      </c>
      <c r="E23" s="73" t="s">
        <v>211</v>
      </c>
      <c r="F23" s="73" t="s">
        <v>231</v>
      </c>
      <c r="G23" s="74">
        <f>'Прил.6 Расходы'!F26</f>
        <v>185000</v>
      </c>
      <c r="H23" s="74">
        <f>'Прил.6 Расходы'!G26</f>
        <v>185000</v>
      </c>
    </row>
    <row r="24" spans="1:8" ht="28.5">
      <c r="A24" s="75" t="s">
        <v>42</v>
      </c>
      <c r="B24" s="76">
        <v>902</v>
      </c>
      <c r="C24" s="53" t="s">
        <v>24</v>
      </c>
      <c r="D24" s="53" t="s">
        <v>43</v>
      </c>
      <c r="E24" s="53"/>
      <c r="F24" s="53"/>
      <c r="G24" s="54">
        <f>G25</f>
        <v>37648200</v>
      </c>
      <c r="H24" s="54">
        <f>H25</f>
        <v>37601600</v>
      </c>
    </row>
    <row r="25" spans="1:8" ht="60">
      <c r="A25" s="32" t="s">
        <v>27</v>
      </c>
      <c r="B25" s="36">
        <v>902</v>
      </c>
      <c r="C25" s="33" t="s">
        <v>24</v>
      </c>
      <c r="D25" s="33" t="s">
        <v>43</v>
      </c>
      <c r="E25" s="33"/>
      <c r="F25" s="33"/>
      <c r="G25" s="34">
        <f>G26+G28+G29+G31+G32</f>
        <v>37648200</v>
      </c>
      <c r="H25" s="34">
        <f>H26+H28+H29+H31+H32</f>
        <v>37601600</v>
      </c>
    </row>
    <row r="26" spans="1:8">
      <c r="A26" s="32" t="s">
        <v>34</v>
      </c>
      <c r="B26" s="36">
        <v>902</v>
      </c>
      <c r="C26" s="33" t="s">
        <v>24</v>
      </c>
      <c r="D26" s="33" t="s">
        <v>43</v>
      </c>
      <c r="E26" s="33"/>
      <c r="F26" s="33"/>
      <c r="G26" s="34">
        <f>G27</f>
        <v>35801800</v>
      </c>
      <c r="H26" s="34">
        <f>H27</f>
        <v>35801800</v>
      </c>
    </row>
    <row r="27" spans="1:8">
      <c r="A27" s="77" t="s">
        <v>44</v>
      </c>
      <c r="B27" s="78">
        <v>902</v>
      </c>
      <c r="C27" s="73" t="s">
        <v>24</v>
      </c>
      <c r="D27" s="73" t="s">
        <v>43</v>
      </c>
      <c r="E27" s="73" t="s">
        <v>210</v>
      </c>
      <c r="F27" s="73"/>
      <c r="G27" s="74">
        <f>'Прил.6 Расходы'!F29</f>
        <v>35801800</v>
      </c>
      <c r="H27" s="74">
        <f>'Прил.6 Расходы'!G30</f>
        <v>35801800</v>
      </c>
    </row>
    <row r="28" spans="1:8" ht="30">
      <c r="A28" s="77" t="s">
        <v>53</v>
      </c>
      <c r="B28" s="78">
        <v>902</v>
      </c>
      <c r="C28" s="73" t="s">
        <v>24</v>
      </c>
      <c r="D28" s="73" t="s">
        <v>43</v>
      </c>
      <c r="E28" s="79" t="s">
        <v>232</v>
      </c>
      <c r="F28" s="79"/>
      <c r="G28" s="74">
        <f>'Прил.6 Расходы'!F42</f>
        <v>464100</v>
      </c>
      <c r="H28" s="74">
        <f>'Прил.6 Расходы'!G42</f>
        <v>465200</v>
      </c>
    </row>
    <row r="29" spans="1:8" ht="30">
      <c r="A29" s="77" t="s">
        <v>54</v>
      </c>
      <c r="B29" s="78">
        <v>902</v>
      </c>
      <c r="C29" s="73" t="s">
        <v>24</v>
      </c>
      <c r="D29" s="73" t="s">
        <v>43</v>
      </c>
      <c r="E29" s="79" t="s">
        <v>233</v>
      </c>
      <c r="F29" s="73"/>
      <c r="G29" s="74">
        <f>'Прил.6 Расходы'!F43</f>
        <v>1000</v>
      </c>
      <c r="H29" s="74">
        <f>'Прил.6 Расходы'!G43</f>
        <v>1000</v>
      </c>
    </row>
    <row r="30" spans="1:8">
      <c r="A30" s="32" t="s">
        <v>294</v>
      </c>
      <c r="B30" s="78">
        <v>902</v>
      </c>
      <c r="C30" s="73" t="s">
        <v>24</v>
      </c>
      <c r="D30" s="73" t="s">
        <v>43</v>
      </c>
      <c r="E30" s="33" t="s">
        <v>280</v>
      </c>
      <c r="F30" s="73"/>
      <c r="G30" s="74">
        <f>'Прил.6 Расходы'!F41</f>
        <v>0</v>
      </c>
      <c r="H30" s="74">
        <f>'Прил.6 Расходы'!G41</f>
        <v>0</v>
      </c>
    </row>
    <row r="31" spans="1:8" ht="30">
      <c r="A31" s="77" t="s">
        <v>56</v>
      </c>
      <c r="B31" s="78">
        <v>902</v>
      </c>
      <c r="C31" s="73" t="s">
        <v>24</v>
      </c>
      <c r="D31" s="73" t="s">
        <v>43</v>
      </c>
      <c r="E31" s="79" t="s">
        <v>264</v>
      </c>
      <c r="F31" s="73"/>
      <c r="G31" s="74">
        <f>'Прил.6 Расходы'!F45</f>
        <v>1381300</v>
      </c>
      <c r="H31" s="74">
        <f>'Прил.6 Расходы'!G45</f>
        <v>1333600</v>
      </c>
    </row>
    <row r="32" spans="1:8" ht="30">
      <c r="A32" s="77" t="s">
        <v>57</v>
      </c>
      <c r="B32" s="78">
        <v>902</v>
      </c>
      <c r="C32" s="73" t="s">
        <v>24</v>
      </c>
      <c r="D32" s="73" t="s">
        <v>43</v>
      </c>
      <c r="E32" s="79" t="s">
        <v>264</v>
      </c>
      <c r="F32" s="73"/>
      <c r="G32" s="74">
        <f>'Прил.6 Расходы'!F46</f>
        <v>0</v>
      </c>
      <c r="H32" s="74">
        <f>'Прил.6 Расходы'!G46</f>
        <v>0</v>
      </c>
    </row>
    <row r="33" spans="1:8" ht="126">
      <c r="A33" s="108" t="s">
        <v>317</v>
      </c>
      <c r="B33" s="78">
        <v>902</v>
      </c>
      <c r="C33" s="73" t="s">
        <v>24</v>
      </c>
      <c r="D33" s="73" t="s">
        <v>101</v>
      </c>
      <c r="E33" s="79" t="s">
        <v>220</v>
      </c>
      <c r="F33" s="73"/>
      <c r="G33" s="74">
        <f>'Прил.6 Расходы'!F52</f>
        <v>3100</v>
      </c>
      <c r="H33" s="74">
        <f>'Прил.6 Расходы'!G52</f>
        <v>3400</v>
      </c>
    </row>
    <row r="34" spans="1:8" ht="63">
      <c r="A34" s="113" t="s">
        <v>374</v>
      </c>
      <c r="B34" s="103">
        <v>902</v>
      </c>
      <c r="C34" s="105"/>
      <c r="D34" s="105"/>
      <c r="E34" s="105"/>
      <c r="F34" s="105"/>
      <c r="G34" s="106">
        <f>G35</f>
        <v>2450000</v>
      </c>
      <c r="H34" s="106">
        <f>H35</f>
        <v>2450000</v>
      </c>
    </row>
    <row r="35" spans="1:8" ht="57">
      <c r="A35" s="94" t="s">
        <v>65</v>
      </c>
      <c r="B35" s="95">
        <v>902</v>
      </c>
      <c r="C35" s="87" t="s">
        <v>24</v>
      </c>
      <c r="D35" s="87" t="s">
        <v>63</v>
      </c>
      <c r="E35" s="87" t="s">
        <v>212</v>
      </c>
      <c r="F35" s="87"/>
      <c r="G35" s="96">
        <f>G36</f>
        <v>2450000</v>
      </c>
      <c r="H35" s="96">
        <f>H36</f>
        <v>2450000</v>
      </c>
    </row>
    <row r="36" spans="1:8" ht="30">
      <c r="A36" s="32" t="s">
        <v>30</v>
      </c>
      <c r="B36" s="78">
        <v>902</v>
      </c>
      <c r="C36" s="73" t="s">
        <v>24</v>
      </c>
      <c r="D36" s="73" t="s">
        <v>63</v>
      </c>
      <c r="E36" s="33" t="s">
        <v>212</v>
      </c>
      <c r="F36" s="33"/>
      <c r="G36" s="34">
        <f>'Прил.6 Расходы'!F60</f>
        <v>2450000</v>
      </c>
      <c r="H36" s="34">
        <f>'Прил.6 Расходы'!G60</f>
        <v>2450000</v>
      </c>
    </row>
    <row r="37" spans="1:8">
      <c r="A37" s="75" t="s">
        <v>48</v>
      </c>
      <c r="B37" s="76">
        <v>902</v>
      </c>
      <c r="C37" s="53" t="s">
        <v>24</v>
      </c>
      <c r="D37" s="53" t="s">
        <v>70</v>
      </c>
      <c r="E37" s="53"/>
      <c r="F37" s="53"/>
      <c r="G37" s="54">
        <f>G38</f>
        <v>200000</v>
      </c>
      <c r="H37" s="54">
        <f>H38</f>
        <v>200000</v>
      </c>
    </row>
    <row r="38" spans="1:8">
      <c r="A38" s="32" t="s">
        <v>48</v>
      </c>
      <c r="B38" s="36">
        <v>902</v>
      </c>
      <c r="C38" s="33" t="s">
        <v>24</v>
      </c>
      <c r="D38" s="33" t="s">
        <v>70</v>
      </c>
      <c r="E38" s="33"/>
      <c r="F38" s="33"/>
      <c r="G38" s="34">
        <f>G39+G40</f>
        <v>200000</v>
      </c>
      <c r="H38" s="34">
        <f>H39+H40</f>
        <v>200000</v>
      </c>
    </row>
    <row r="39" spans="1:8" ht="30">
      <c r="A39" s="77" t="s">
        <v>50</v>
      </c>
      <c r="B39" s="78">
        <v>902</v>
      </c>
      <c r="C39" s="73" t="s">
        <v>24</v>
      </c>
      <c r="D39" s="73" t="s">
        <v>43</v>
      </c>
      <c r="E39" s="73" t="s">
        <v>49</v>
      </c>
      <c r="F39" s="73" t="s">
        <v>39</v>
      </c>
      <c r="G39" s="74"/>
      <c r="H39" s="74"/>
    </row>
    <row r="40" spans="1:8">
      <c r="A40" s="77" t="s">
        <v>71</v>
      </c>
      <c r="B40" s="78">
        <v>902</v>
      </c>
      <c r="C40" s="73" t="s">
        <v>24</v>
      </c>
      <c r="D40" s="73" t="s">
        <v>70</v>
      </c>
      <c r="E40" s="73" t="s">
        <v>49</v>
      </c>
      <c r="F40" s="73" t="s">
        <v>72</v>
      </c>
      <c r="G40" s="74">
        <f>'Прил.6 Расходы'!F67</f>
        <v>200000</v>
      </c>
      <c r="H40" s="74">
        <f>'Прил.6 Расходы'!G67</f>
        <v>200000</v>
      </c>
    </row>
    <row r="41" spans="1:8" ht="42.75">
      <c r="A41" s="75" t="s">
        <v>73</v>
      </c>
      <c r="B41" s="76">
        <v>902</v>
      </c>
      <c r="C41" s="53" t="s">
        <v>24</v>
      </c>
      <c r="D41" s="53" t="s">
        <v>74</v>
      </c>
      <c r="E41" s="53"/>
      <c r="F41" s="53"/>
      <c r="G41" s="54">
        <f>G44+G46+G47+G48+G49+G50+G52+G55+G53+G45+G54+G51+G56+G57+G58</f>
        <v>75598000</v>
      </c>
      <c r="H41" s="54">
        <f>H44+H46+H47+H48+H49+H50+H52+H55+H53+H45+H54+H51+H56+H57+H58</f>
        <v>75104800</v>
      </c>
    </row>
    <row r="42" spans="1:8" ht="60">
      <c r="A42" s="32" t="s">
        <v>75</v>
      </c>
      <c r="B42" s="36">
        <v>902</v>
      </c>
      <c r="C42" s="33" t="s">
        <v>24</v>
      </c>
      <c r="D42" s="33" t="s">
        <v>74</v>
      </c>
      <c r="E42" s="33" t="s">
        <v>213</v>
      </c>
      <c r="F42" s="33"/>
      <c r="G42" s="34">
        <f>G43</f>
        <v>450000</v>
      </c>
      <c r="H42" s="34">
        <f>H43</f>
        <v>450000</v>
      </c>
    </row>
    <row r="43" spans="1:8" ht="30">
      <c r="A43" s="32" t="s">
        <v>77</v>
      </c>
      <c r="B43" s="36">
        <v>902</v>
      </c>
      <c r="C43" s="33" t="s">
        <v>24</v>
      </c>
      <c r="D43" s="33" t="s">
        <v>74</v>
      </c>
      <c r="E43" s="33" t="s">
        <v>213</v>
      </c>
      <c r="F43" s="33"/>
      <c r="G43" s="34">
        <f>G44</f>
        <v>450000</v>
      </c>
      <c r="H43" s="34">
        <f>H44</f>
        <v>450000</v>
      </c>
    </row>
    <row r="44" spans="1:8" ht="45">
      <c r="A44" s="77" t="s">
        <v>38</v>
      </c>
      <c r="B44" s="78">
        <v>902</v>
      </c>
      <c r="C44" s="73" t="s">
        <v>24</v>
      </c>
      <c r="D44" s="73" t="s">
        <v>74</v>
      </c>
      <c r="E44" s="73" t="s">
        <v>213</v>
      </c>
      <c r="F44" s="73" t="s">
        <v>39</v>
      </c>
      <c r="G44" s="74">
        <f>'Прил.6 Расходы'!F71+'Прил.6 Расходы'!F73</f>
        <v>450000</v>
      </c>
      <c r="H44" s="74">
        <f>'Прил.6 Расходы'!G71+'Прил.6 Расходы'!G73</f>
        <v>450000</v>
      </c>
    </row>
    <row r="45" spans="1:8" ht="94.5">
      <c r="A45" s="41" t="s">
        <v>474</v>
      </c>
      <c r="B45" s="78">
        <v>902</v>
      </c>
      <c r="C45" s="33" t="s">
        <v>24</v>
      </c>
      <c r="D45" s="33" t="s">
        <v>74</v>
      </c>
      <c r="E45" s="33" t="s">
        <v>80</v>
      </c>
      <c r="F45" s="73" t="s">
        <v>39</v>
      </c>
      <c r="G45" s="74">
        <f>'Прил.6 Расходы'!F77</f>
        <v>4637700</v>
      </c>
      <c r="H45" s="74">
        <f>'Прил.6 Расходы'!G77</f>
        <v>4637700</v>
      </c>
    </row>
    <row r="46" spans="1:8" ht="110.25">
      <c r="A46" s="42" t="s">
        <v>461</v>
      </c>
      <c r="B46" s="78">
        <v>902</v>
      </c>
      <c r="C46" s="33" t="s">
        <v>24</v>
      </c>
      <c r="D46" s="33" t="s">
        <v>74</v>
      </c>
      <c r="E46" s="33" t="s">
        <v>81</v>
      </c>
      <c r="F46" s="33"/>
      <c r="G46" s="74">
        <f>'Прил.6 Расходы'!F78</f>
        <v>50000</v>
      </c>
      <c r="H46" s="74">
        <f>'Прил.6 Расходы'!G78</f>
        <v>50000</v>
      </c>
    </row>
    <row r="47" spans="1:8" ht="78.75">
      <c r="A47" s="42" t="s">
        <v>475</v>
      </c>
      <c r="B47" s="78">
        <v>902</v>
      </c>
      <c r="C47" s="33" t="s">
        <v>24</v>
      </c>
      <c r="D47" s="33" t="s">
        <v>74</v>
      </c>
      <c r="E47" s="33" t="s">
        <v>82</v>
      </c>
      <c r="F47" s="33"/>
      <c r="G47" s="74">
        <f>'Прил.6 Расходы'!F79</f>
        <v>25000</v>
      </c>
      <c r="H47" s="74">
        <f>'Прил.6 Расходы'!G79</f>
        <v>25000</v>
      </c>
    </row>
    <row r="48" spans="1:8" ht="95.25" thickBot="1">
      <c r="A48" s="43" t="s">
        <v>463</v>
      </c>
      <c r="B48" s="78">
        <v>902</v>
      </c>
      <c r="C48" s="33" t="s">
        <v>24</v>
      </c>
      <c r="D48" s="33" t="s">
        <v>74</v>
      </c>
      <c r="E48" s="33" t="s">
        <v>83</v>
      </c>
      <c r="F48" s="33"/>
      <c r="G48" s="74">
        <f>'Прил.6 Расходы'!F80</f>
        <v>60000</v>
      </c>
      <c r="H48" s="74">
        <f>'Прил.6 Расходы'!G80</f>
        <v>60000</v>
      </c>
    </row>
    <row r="49" spans="1:8" ht="95.25" thickBot="1">
      <c r="A49" s="43" t="s">
        <v>463</v>
      </c>
      <c r="B49" s="78">
        <v>902</v>
      </c>
      <c r="C49" s="33" t="s">
        <v>24</v>
      </c>
      <c r="D49" s="33" t="s">
        <v>74</v>
      </c>
      <c r="E49" s="33" t="s">
        <v>141</v>
      </c>
      <c r="F49" s="33"/>
      <c r="G49" s="74">
        <f>'Прил.6 Расходы'!F81</f>
        <v>0</v>
      </c>
      <c r="H49" s="74">
        <f>'Прил.6 Расходы'!G81</f>
        <v>0</v>
      </c>
    </row>
    <row r="50" spans="1:8" ht="78.75">
      <c r="A50" s="42" t="s">
        <v>476</v>
      </c>
      <c r="B50" s="78">
        <v>902</v>
      </c>
      <c r="C50" s="33" t="s">
        <v>24</v>
      </c>
      <c r="D50" s="33" t="s">
        <v>74</v>
      </c>
      <c r="E50" s="33" t="s">
        <v>82</v>
      </c>
      <c r="F50" s="33"/>
      <c r="G50" s="74">
        <f>'Прил.6 Расходы'!F82</f>
        <v>50000</v>
      </c>
      <c r="H50" s="74">
        <f>'Прил.6 Расходы'!G82</f>
        <v>50000</v>
      </c>
    </row>
    <row r="51" spans="1:8" ht="31.5">
      <c r="A51" s="41" t="s">
        <v>274</v>
      </c>
      <c r="B51" s="78"/>
      <c r="C51" s="33"/>
      <c r="D51" s="33"/>
      <c r="E51" s="33"/>
      <c r="F51" s="33"/>
      <c r="G51" s="74">
        <f>'Прил.6 Расходы'!F83+'Прил.6 Расходы'!F84</f>
        <v>62000</v>
      </c>
      <c r="H51" s="74">
        <f>'Прил.6 Расходы'!G83+'Прил.6 Расходы'!G84</f>
        <v>62000</v>
      </c>
    </row>
    <row r="52" spans="1:8" ht="45">
      <c r="A52" s="32" t="s">
        <v>78</v>
      </c>
      <c r="B52" s="78">
        <v>902</v>
      </c>
      <c r="C52" s="33" t="s">
        <v>24</v>
      </c>
      <c r="D52" s="33" t="s">
        <v>74</v>
      </c>
      <c r="E52" s="33" t="s">
        <v>220</v>
      </c>
      <c r="F52" s="73" t="s">
        <v>39</v>
      </c>
      <c r="G52" s="74">
        <f>'Прил.6 Расходы'!F74</f>
        <v>0</v>
      </c>
      <c r="H52" s="74">
        <f>'Прил.6 Расходы'!G74</f>
        <v>0</v>
      </c>
    </row>
    <row r="53" spans="1:8" ht="45">
      <c r="A53" s="32" t="s">
        <v>272</v>
      </c>
      <c r="B53" s="78">
        <v>902</v>
      </c>
      <c r="C53" s="33" t="s">
        <v>24</v>
      </c>
      <c r="D53" s="33" t="s">
        <v>74</v>
      </c>
      <c r="E53" s="33" t="s">
        <v>276</v>
      </c>
      <c r="F53" s="73" t="s">
        <v>39</v>
      </c>
      <c r="G53" s="74">
        <f>'Прил.6 Расходы'!F75</f>
        <v>0</v>
      </c>
      <c r="H53" s="74">
        <f>'Прил.6 Расходы'!G75</f>
        <v>0</v>
      </c>
    </row>
    <row r="54" spans="1:8" ht="30">
      <c r="A54" s="32" t="s">
        <v>253</v>
      </c>
      <c r="B54" s="78">
        <v>902</v>
      </c>
      <c r="C54" s="33" t="s">
        <v>43</v>
      </c>
      <c r="D54" s="33" t="s">
        <v>113</v>
      </c>
      <c r="E54" s="33"/>
      <c r="F54" s="73" t="s">
        <v>39</v>
      </c>
      <c r="G54" s="74">
        <f>'Прил.6 Расходы'!F125</f>
        <v>0</v>
      </c>
      <c r="H54" s="74">
        <f>'Прил.6 Расходы'!G125</f>
        <v>0</v>
      </c>
    </row>
    <row r="55" spans="1:8" ht="47.25">
      <c r="A55" s="42" t="s">
        <v>86</v>
      </c>
      <c r="B55" s="78">
        <v>902</v>
      </c>
      <c r="C55" s="33" t="s">
        <v>24</v>
      </c>
      <c r="D55" s="33" t="s">
        <v>74</v>
      </c>
      <c r="E55" s="33" t="s">
        <v>87</v>
      </c>
      <c r="F55" s="73"/>
      <c r="G55" s="74">
        <f>'Прил.6 Расходы'!F85</f>
        <v>70263300</v>
      </c>
      <c r="H55" s="74">
        <f>'Прил.6 Расходы'!G85</f>
        <v>69770100</v>
      </c>
    </row>
    <row r="56" spans="1:8" ht="47.25">
      <c r="A56" s="42" t="s">
        <v>298</v>
      </c>
      <c r="B56" s="78">
        <v>902</v>
      </c>
      <c r="C56" s="33" t="s">
        <v>24</v>
      </c>
      <c r="D56" s="33" t="s">
        <v>74</v>
      </c>
      <c r="E56" s="33" t="s">
        <v>296</v>
      </c>
      <c r="F56" s="73"/>
      <c r="G56" s="74">
        <f>'Прил.6 Расходы'!F86</f>
        <v>0</v>
      </c>
      <c r="H56" s="74">
        <f>'Прил.6 Расходы'!G86</f>
        <v>0</v>
      </c>
    </row>
    <row r="57" spans="1:8" ht="15.75">
      <c r="A57" s="42" t="s">
        <v>294</v>
      </c>
      <c r="B57" s="78">
        <v>902</v>
      </c>
      <c r="C57" s="33" t="s">
        <v>24</v>
      </c>
      <c r="D57" s="33" t="s">
        <v>74</v>
      </c>
      <c r="E57" s="33" t="s">
        <v>280</v>
      </c>
      <c r="F57" s="73"/>
      <c r="G57" s="74">
        <f>'Прил.6 Расходы'!F87</f>
        <v>0</v>
      </c>
      <c r="H57" s="74">
        <f>'Прил.6 Расходы'!G87</f>
        <v>0</v>
      </c>
    </row>
    <row r="58" spans="1:8" ht="63">
      <c r="A58" s="42" t="s">
        <v>299</v>
      </c>
      <c r="B58" s="78">
        <v>902</v>
      </c>
      <c r="C58" s="33" t="s">
        <v>24</v>
      </c>
      <c r="D58" s="33" t="s">
        <v>74</v>
      </c>
      <c r="E58" s="33" t="s">
        <v>297</v>
      </c>
      <c r="F58" s="73"/>
      <c r="G58" s="74">
        <f>'Прил.6 Расходы'!F88</f>
        <v>0</v>
      </c>
      <c r="H58" s="74">
        <f>'Прил.6 Расходы'!G88</f>
        <v>0</v>
      </c>
    </row>
    <row r="59" spans="1:8" ht="57">
      <c r="A59" s="75" t="s">
        <v>96</v>
      </c>
      <c r="B59" s="76">
        <v>902</v>
      </c>
      <c r="C59" s="53" t="s">
        <v>33</v>
      </c>
      <c r="D59" s="53"/>
      <c r="E59" s="53"/>
      <c r="F59" s="53"/>
      <c r="G59" s="54">
        <f>G60+G64+G65</f>
        <v>3000000</v>
      </c>
      <c r="H59" s="54">
        <f>H60+H64+H65</f>
        <v>3000000</v>
      </c>
    </row>
    <row r="60" spans="1:8" ht="75">
      <c r="A60" s="32" t="s">
        <v>319</v>
      </c>
      <c r="B60" s="36">
        <v>902</v>
      </c>
      <c r="C60" s="33" t="s">
        <v>33</v>
      </c>
      <c r="D60" s="33" t="s">
        <v>157</v>
      </c>
      <c r="E60" s="33"/>
      <c r="F60" s="33"/>
      <c r="G60" s="34">
        <f>G63</f>
        <v>3000000</v>
      </c>
      <c r="H60" s="34">
        <f>H63</f>
        <v>3000000</v>
      </c>
    </row>
    <row r="61" spans="1:8" ht="90">
      <c r="A61" s="32" t="s">
        <v>320</v>
      </c>
      <c r="B61" s="36">
        <v>902</v>
      </c>
      <c r="C61" s="33" t="s">
        <v>33</v>
      </c>
      <c r="D61" s="33" t="s">
        <v>157</v>
      </c>
      <c r="E61" s="33" t="s">
        <v>98</v>
      </c>
      <c r="F61" s="33"/>
      <c r="G61" s="34">
        <f>G62</f>
        <v>3000000</v>
      </c>
      <c r="H61" s="34">
        <f>H62</f>
        <v>3000000</v>
      </c>
    </row>
    <row r="62" spans="1:8" ht="90">
      <c r="A62" s="32" t="s">
        <v>320</v>
      </c>
      <c r="B62" s="36">
        <v>902</v>
      </c>
      <c r="C62" s="33" t="s">
        <v>33</v>
      </c>
      <c r="D62" s="33" t="s">
        <v>157</v>
      </c>
      <c r="E62" s="33" t="s">
        <v>98</v>
      </c>
      <c r="F62" s="33"/>
      <c r="G62" s="34">
        <f>G63</f>
        <v>3000000</v>
      </c>
      <c r="H62" s="34">
        <f>H63</f>
        <v>3000000</v>
      </c>
    </row>
    <row r="63" spans="1:8" ht="45">
      <c r="A63" s="77" t="s">
        <v>38</v>
      </c>
      <c r="B63" s="78">
        <v>902</v>
      </c>
      <c r="C63" s="73" t="s">
        <v>33</v>
      </c>
      <c r="D63" s="73" t="s">
        <v>157</v>
      </c>
      <c r="E63" s="73" t="s">
        <v>98</v>
      </c>
      <c r="F63" s="73" t="s">
        <v>39</v>
      </c>
      <c r="G63" s="74">
        <f>'Прил.6 Расходы'!F99</f>
        <v>3000000</v>
      </c>
      <c r="H63" s="74">
        <f>'Прил.6 Расходы'!G99</f>
        <v>3000000</v>
      </c>
    </row>
    <row r="64" spans="1:8" ht="30">
      <c r="A64" s="32" t="s">
        <v>275</v>
      </c>
      <c r="B64" s="78">
        <v>902</v>
      </c>
      <c r="C64" s="33" t="s">
        <v>33</v>
      </c>
      <c r="D64" s="33" t="s">
        <v>157</v>
      </c>
      <c r="E64" s="33" t="s">
        <v>273</v>
      </c>
      <c r="F64" s="73"/>
      <c r="G64" s="74">
        <f>'Прил.6 Расходы'!F100</f>
        <v>0</v>
      </c>
      <c r="H64" s="74">
        <f>'Прил.6 Расходы'!G100</f>
        <v>0</v>
      </c>
    </row>
    <row r="65" spans="1:8" ht="15.75">
      <c r="A65" s="42" t="s">
        <v>294</v>
      </c>
      <c r="B65" s="78">
        <v>902</v>
      </c>
      <c r="C65" s="33" t="s">
        <v>33</v>
      </c>
      <c r="D65" s="33" t="s">
        <v>157</v>
      </c>
      <c r="E65" s="33" t="s">
        <v>280</v>
      </c>
      <c r="F65" s="73"/>
      <c r="G65" s="74">
        <f>'Прил.6 Расходы'!F103</f>
        <v>0</v>
      </c>
      <c r="H65" s="74">
        <f>'Прил.6 Расходы'!G103</f>
        <v>0</v>
      </c>
    </row>
    <row r="66" spans="1:8">
      <c r="A66" s="75" t="s">
        <v>240</v>
      </c>
      <c r="B66" s="76">
        <v>902</v>
      </c>
      <c r="C66" s="53" t="s">
        <v>43</v>
      </c>
      <c r="D66" s="53"/>
      <c r="E66" s="53"/>
      <c r="F66" s="53"/>
      <c r="G66" s="89">
        <f>G69+G70+G71+G72+G73+G77+G74+G67+G68</f>
        <v>50575600</v>
      </c>
      <c r="H66" s="89">
        <f>H69+H70+H71+H72+H73+H77+H74+H67+H68</f>
        <v>59560000</v>
      </c>
    </row>
    <row r="67" spans="1:8" ht="60">
      <c r="A67" s="32" t="s">
        <v>323</v>
      </c>
      <c r="B67" s="36">
        <v>902</v>
      </c>
      <c r="C67" s="33" t="s">
        <v>43</v>
      </c>
      <c r="D67" s="33" t="s">
        <v>101</v>
      </c>
      <c r="E67" s="33" t="s">
        <v>324</v>
      </c>
      <c r="F67" s="33" t="s">
        <v>39</v>
      </c>
      <c r="G67" s="34">
        <f>'Прил.6 Расходы'!F110</f>
        <v>459000</v>
      </c>
      <c r="H67" s="34">
        <f>'Прил.6 Расходы'!G110</f>
        <v>459000</v>
      </c>
    </row>
    <row r="68" spans="1:8" ht="90">
      <c r="A68" s="32" t="s">
        <v>325</v>
      </c>
      <c r="B68" s="36">
        <v>902</v>
      </c>
      <c r="C68" s="33" t="s">
        <v>43</v>
      </c>
      <c r="D68" s="33" t="s">
        <v>101</v>
      </c>
      <c r="E68" s="33" t="s">
        <v>327</v>
      </c>
      <c r="F68" s="33" t="s">
        <v>39</v>
      </c>
      <c r="G68" s="34">
        <f>'Прил.6 Расходы'!F112</f>
        <v>173800</v>
      </c>
      <c r="H68" s="34">
        <f>'Прил.6 Расходы'!G112</f>
        <v>174200</v>
      </c>
    </row>
    <row r="69" spans="1:8" ht="95.25" thickBot="1">
      <c r="A69" s="43" t="s">
        <v>477</v>
      </c>
      <c r="B69" s="36">
        <v>902</v>
      </c>
      <c r="C69" s="33" t="s">
        <v>43</v>
      </c>
      <c r="D69" s="33" t="s">
        <v>101</v>
      </c>
      <c r="E69" s="33" t="s">
        <v>102</v>
      </c>
      <c r="F69" s="33"/>
      <c r="G69" s="34">
        <f>'Прил.6 Расходы'!F107</f>
        <v>300000</v>
      </c>
      <c r="H69" s="34">
        <f>'Прил.6 Расходы'!G107</f>
        <v>300000</v>
      </c>
    </row>
    <row r="70" spans="1:8" ht="111" thickBot="1">
      <c r="A70" s="43" t="s">
        <v>342</v>
      </c>
      <c r="B70" s="36">
        <v>902</v>
      </c>
      <c r="C70" s="33" t="s">
        <v>43</v>
      </c>
      <c r="D70" s="33" t="s">
        <v>101</v>
      </c>
      <c r="E70" s="33" t="s">
        <v>103</v>
      </c>
      <c r="F70" s="33"/>
      <c r="G70" s="34">
        <f>'Прил.6 Расходы'!F108</f>
        <v>0</v>
      </c>
      <c r="H70" s="34">
        <f>'Прил.6 Расходы'!G108</f>
        <v>0</v>
      </c>
    </row>
    <row r="71" spans="1:8">
      <c r="A71" s="32" t="s">
        <v>235</v>
      </c>
      <c r="B71" s="36">
        <v>902</v>
      </c>
      <c r="C71" s="33" t="s">
        <v>43</v>
      </c>
      <c r="D71" s="33" t="s">
        <v>97</v>
      </c>
      <c r="E71" s="33" t="s">
        <v>110</v>
      </c>
      <c r="F71" s="33"/>
      <c r="G71" s="34">
        <f>'Прил.6 Расходы'!F117</f>
        <v>29115500</v>
      </c>
      <c r="H71" s="34">
        <f>'Прил.6 Расходы'!G117</f>
        <v>30386500</v>
      </c>
    </row>
    <row r="72" spans="1:8">
      <c r="A72" s="32" t="s">
        <v>105</v>
      </c>
      <c r="B72" s="36">
        <v>902</v>
      </c>
      <c r="C72" s="33" t="s">
        <v>43</v>
      </c>
      <c r="D72" s="33" t="s">
        <v>104</v>
      </c>
      <c r="E72" s="33" t="s">
        <v>106</v>
      </c>
      <c r="F72" s="33"/>
      <c r="G72" s="34"/>
      <c r="H72" s="34"/>
    </row>
    <row r="73" spans="1:8" ht="45">
      <c r="A73" s="32" t="s">
        <v>107</v>
      </c>
      <c r="B73" s="36">
        <v>902</v>
      </c>
      <c r="C73" s="33" t="s">
        <v>43</v>
      </c>
      <c r="D73" s="33" t="s">
        <v>104</v>
      </c>
      <c r="E73" s="33" t="s">
        <v>236</v>
      </c>
      <c r="F73" s="33"/>
      <c r="G73" s="34">
        <f>'Прил.6 Расходы'!F113</f>
        <v>0</v>
      </c>
      <c r="H73" s="34">
        <f>'Прил.6 Расходы'!G113</f>
        <v>0</v>
      </c>
    </row>
    <row r="74" spans="1:8" ht="150">
      <c r="A74" s="36" t="s">
        <v>278</v>
      </c>
      <c r="B74" s="36">
        <v>902</v>
      </c>
      <c r="C74" s="33" t="s">
        <v>43</v>
      </c>
      <c r="D74" s="33" t="s">
        <v>97</v>
      </c>
      <c r="E74" s="33" t="s">
        <v>277</v>
      </c>
      <c r="F74" s="33"/>
      <c r="G74" s="34">
        <f>'Прил.6 Расходы'!F116</f>
        <v>18287000</v>
      </c>
      <c r="H74" s="34">
        <f>'Прил.6 Расходы'!G116</f>
        <v>26000000</v>
      </c>
    </row>
    <row r="75" spans="1:8">
      <c r="A75" s="32"/>
      <c r="B75" s="36"/>
      <c r="C75" s="33"/>
      <c r="D75" s="33"/>
      <c r="E75" s="33"/>
      <c r="F75" s="33"/>
      <c r="G75" s="34"/>
      <c r="H75" s="34"/>
    </row>
    <row r="76" spans="1:8">
      <c r="A76" s="32"/>
      <c r="B76" s="36"/>
      <c r="C76" s="33"/>
      <c r="D76" s="33"/>
      <c r="E76" s="33"/>
      <c r="F76" s="33"/>
      <c r="G76" s="34"/>
      <c r="H76" s="34"/>
    </row>
    <row r="77" spans="1:8" ht="42.75">
      <c r="A77" s="75" t="s">
        <v>112</v>
      </c>
      <c r="B77" s="76">
        <v>902</v>
      </c>
      <c r="C77" s="53" t="s">
        <v>43</v>
      </c>
      <c r="D77" s="53" t="s">
        <v>113</v>
      </c>
      <c r="E77" s="53"/>
      <c r="F77" s="53"/>
      <c r="G77" s="54">
        <f>G79+G78+G83+G84+G85</f>
        <v>2240300</v>
      </c>
      <c r="H77" s="54">
        <f>H79+H78+H83+H84+H85</f>
        <v>2240300</v>
      </c>
    </row>
    <row r="78" spans="1:8">
      <c r="A78" s="32"/>
      <c r="B78" s="36">
        <v>902</v>
      </c>
      <c r="C78" s="33" t="s">
        <v>43</v>
      </c>
      <c r="D78" s="33" t="s">
        <v>113</v>
      </c>
      <c r="E78" s="33"/>
      <c r="F78" s="33"/>
      <c r="G78" s="34"/>
      <c r="H78" s="34"/>
    </row>
    <row r="79" spans="1:8">
      <c r="A79" s="32" t="s">
        <v>114</v>
      </c>
      <c r="B79" s="36">
        <v>902</v>
      </c>
      <c r="C79" s="33" t="s">
        <v>43</v>
      </c>
      <c r="D79" s="33" t="s">
        <v>113</v>
      </c>
      <c r="E79" s="33"/>
      <c r="F79" s="33"/>
      <c r="G79" s="34">
        <f>G80+G81+G82</f>
        <v>700000</v>
      </c>
      <c r="H79" s="34">
        <f>H80+H81+H82</f>
        <v>700000</v>
      </c>
    </row>
    <row r="80" spans="1:8" ht="15.75">
      <c r="A80" s="56" t="s">
        <v>116</v>
      </c>
      <c r="B80" s="78">
        <v>902</v>
      </c>
      <c r="C80" s="33" t="s">
        <v>43</v>
      </c>
      <c r="D80" s="33" t="s">
        <v>113</v>
      </c>
      <c r="E80" s="33" t="s">
        <v>117</v>
      </c>
      <c r="F80" s="33" t="s">
        <v>39</v>
      </c>
      <c r="G80" s="74">
        <f>'Прил.6 Расходы'!F122</f>
        <v>0</v>
      </c>
      <c r="H80" s="74">
        <f>'Прил.6 Расходы'!G122</f>
        <v>0</v>
      </c>
    </row>
    <row r="81" spans="1:8" ht="110.25">
      <c r="A81" s="57" t="s">
        <v>478</v>
      </c>
      <c r="B81" s="78">
        <v>902</v>
      </c>
      <c r="C81" s="33" t="s">
        <v>43</v>
      </c>
      <c r="D81" s="33" t="s">
        <v>113</v>
      </c>
      <c r="E81" s="33" t="s">
        <v>118</v>
      </c>
      <c r="F81" s="33" t="s">
        <v>108</v>
      </c>
      <c r="G81" s="74">
        <f>'Прил.6 Расходы'!F123</f>
        <v>300000</v>
      </c>
      <c r="H81" s="74">
        <f>'Прил.6 Расходы'!G123</f>
        <v>300000</v>
      </c>
    </row>
    <row r="82" spans="1:8" ht="126">
      <c r="A82" s="58" t="s">
        <v>479</v>
      </c>
      <c r="B82" s="78">
        <v>902</v>
      </c>
      <c r="C82" s="33" t="s">
        <v>43</v>
      </c>
      <c r="D82" s="33" t="s">
        <v>113</v>
      </c>
      <c r="E82" s="33" t="s">
        <v>119</v>
      </c>
      <c r="F82" s="33" t="s">
        <v>39</v>
      </c>
      <c r="G82" s="74">
        <f>'Прил.6 Расходы'!F124</f>
        <v>400000</v>
      </c>
      <c r="H82" s="74">
        <f>'Прил.6 Расходы'!G124</f>
        <v>400000</v>
      </c>
    </row>
    <row r="83" spans="1:8" ht="15.75">
      <c r="A83" s="41" t="s">
        <v>237</v>
      </c>
      <c r="B83" s="78">
        <v>902</v>
      </c>
      <c r="C83" s="33" t="s">
        <v>43</v>
      </c>
      <c r="D83" s="33" t="s">
        <v>113</v>
      </c>
      <c r="E83" s="33" t="s">
        <v>223</v>
      </c>
      <c r="F83" s="33"/>
      <c r="G83" s="74">
        <f>'Прил.6 Расходы'!F127</f>
        <v>1540300</v>
      </c>
      <c r="H83" s="74">
        <f>'Прил.6 Расходы'!G127</f>
        <v>1540300</v>
      </c>
    </row>
    <row r="84" spans="1:8" ht="110.25">
      <c r="A84" s="41" t="s">
        <v>470</v>
      </c>
      <c r="B84" s="78">
        <v>902</v>
      </c>
      <c r="C84" s="33" t="s">
        <v>43</v>
      </c>
      <c r="D84" s="33" t="s">
        <v>113</v>
      </c>
      <c r="E84" s="33" t="s">
        <v>262</v>
      </c>
      <c r="F84" s="33" t="s">
        <v>39</v>
      </c>
      <c r="G84" s="74">
        <f>'Прил.6 Расходы'!F126+'Прил.6 Расходы'!F120</f>
        <v>0</v>
      </c>
      <c r="H84" s="74">
        <f>'Прил.6 Расходы'!G126+'Прил.6 Расходы'!G120</f>
        <v>0</v>
      </c>
    </row>
    <row r="85" spans="1:8" ht="15.75">
      <c r="A85" s="42" t="s">
        <v>294</v>
      </c>
      <c r="B85" s="78">
        <v>902</v>
      </c>
      <c r="C85" s="33" t="s">
        <v>43</v>
      </c>
      <c r="D85" s="33" t="s">
        <v>113</v>
      </c>
      <c r="E85" s="33" t="s">
        <v>280</v>
      </c>
      <c r="F85" s="73"/>
      <c r="G85" s="74">
        <f>'Прил.6 Расходы'!F129</f>
        <v>0</v>
      </c>
      <c r="H85" s="74">
        <f>'Прил.6 Расходы'!G129</f>
        <v>0</v>
      </c>
    </row>
    <row r="86" spans="1:8" ht="28.5">
      <c r="A86" s="75" t="s">
        <v>120</v>
      </c>
      <c r="B86" s="76">
        <v>902</v>
      </c>
      <c r="C86" s="53" t="s">
        <v>101</v>
      </c>
      <c r="D86" s="53"/>
      <c r="E86" s="53"/>
      <c r="F86" s="53"/>
      <c r="G86" s="89">
        <f>G88+G87+G93+G91+G92+G90</f>
        <v>500000</v>
      </c>
      <c r="H86" s="89">
        <f>H88+H87+H93+H91+H92+H90</f>
        <v>500000</v>
      </c>
    </row>
    <row r="87" spans="1:8">
      <c r="A87" s="75" t="s">
        <v>270</v>
      </c>
      <c r="B87" s="36">
        <v>902</v>
      </c>
      <c r="C87" s="33" t="s">
        <v>101</v>
      </c>
      <c r="D87" s="33" t="s">
        <v>24</v>
      </c>
      <c r="E87" s="33"/>
      <c r="F87" s="33"/>
      <c r="G87" s="34">
        <f>'Прил.6 Расходы'!F133</f>
        <v>0</v>
      </c>
      <c r="H87" s="34">
        <f>'Прил.6 Расходы'!G133</f>
        <v>0</v>
      </c>
    </row>
    <row r="88" spans="1:8" ht="30">
      <c r="A88" s="32" t="s">
        <v>121</v>
      </c>
      <c r="B88" s="36">
        <v>902</v>
      </c>
      <c r="C88" s="33" t="s">
        <v>101</v>
      </c>
      <c r="D88" s="33" t="s">
        <v>26</v>
      </c>
      <c r="E88" s="33"/>
      <c r="F88" s="33"/>
      <c r="G88" s="34"/>
      <c r="H88" s="34"/>
    </row>
    <row r="89" spans="1:8">
      <c r="A89" s="32" t="s">
        <v>114</v>
      </c>
      <c r="B89" s="36">
        <v>902</v>
      </c>
      <c r="C89" s="33" t="s">
        <v>101</v>
      </c>
      <c r="D89" s="33" t="s">
        <v>26</v>
      </c>
      <c r="E89" s="33" t="s">
        <v>123</v>
      </c>
      <c r="F89" s="33"/>
      <c r="G89" s="34">
        <f>G90</f>
        <v>500000</v>
      </c>
      <c r="H89" s="34">
        <f>H90</f>
        <v>500000</v>
      </c>
    </row>
    <row r="90" spans="1:8" ht="95.25" thickBot="1">
      <c r="A90" s="43" t="s">
        <v>471</v>
      </c>
      <c r="B90" s="78">
        <v>902</v>
      </c>
      <c r="C90" s="33" t="s">
        <v>101</v>
      </c>
      <c r="D90" s="33" t="s">
        <v>26</v>
      </c>
      <c r="E90" s="33" t="s">
        <v>123</v>
      </c>
      <c r="F90" s="33"/>
      <c r="G90" s="74">
        <f>'Прил.6 Расходы'!F137</f>
        <v>500000</v>
      </c>
      <c r="H90" s="74">
        <f>'Прил.6 Расходы'!G137</f>
        <v>500000</v>
      </c>
    </row>
    <row r="91" spans="1:8" ht="63">
      <c r="A91" s="42" t="s">
        <v>299</v>
      </c>
      <c r="B91" s="78">
        <v>902</v>
      </c>
      <c r="C91" s="33" t="s">
        <v>101</v>
      </c>
      <c r="D91" s="33" t="s">
        <v>26</v>
      </c>
      <c r="E91" s="33" t="s">
        <v>300</v>
      </c>
      <c r="F91" s="33"/>
      <c r="G91" s="74">
        <f>'Прил.6 Расходы'!F135</f>
        <v>0</v>
      </c>
      <c r="H91" s="74">
        <f>'Прил.6 Расходы'!G135</f>
        <v>0</v>
      </c>
    </row>
    <row r="92" spans="1:8" ht="75">
      <c r="A92" s="32" t="s">
        <v>480</v>
      </c>
      <c r="B92" s="78">
        <v>902</v>
      </c>
      <c r="C92" s="33" t="s">
        <v>101</v>
      </c>
      <c r="D92" s="33" t="s">
        <v>26</v>
      </c>
      <c r="E92" s="33" t="s">
        <v>301</v>
      </c>
      <c r="F92" s="73"/>
      <c r="G92" s="74">
        <f>'Прил.6 Расходы'!F139</f>
        <v>0</v>
      </c>
      <c r="H92" s="74">
        <f>'Прил.6 Расходы'!G139</f>
        <v>0</v>
      </c>
    </row>
    <row r="93" spans="1:8" ht="15.75">
      <c r="A93" s="55" t="s">
        <v>303</v>
      </c>
      <c r="B93" s="78">
        <v>902</v>
      </c>
      <c r="C93" s="33" t="s">
        <v>101</v>
      </c>
      <c r="D93" s="33" t="s">
        <v>26</v>
      </c>
      <c r="E93" s="33" t="s">
        <v>302</v>
      </c>
      <c r="F93" s="73"/>
      <c r="G93" s="74">
        <f>'Прил.6 Расходы'!F138</f>
        <v>0</v>
      </c>
      <c r="H93" s="74">
        <f>'Прил.6 Расходы'!G138</f>
        <v>0</v>
      </c>
    </row>
    <row r="94" spans="1:8" ht="75">
      <c r="A94" s="36" t="s">
        <v>400</v>
      </c>
      <c r="B94" s="78">
        <v>902</v>
      </c>
      <c r="C94" s="33" t="s">
        <v>63</v>
      </c>
      <c r="D94" s="33" t="s">
        <v>101</v>
      </c>
      <c r="E94" s="33" t="s">
        <v>84</v>
      </c>
      <c r="F94" s="33" t="s">
        <v>313</v>
      </c>
      <c r="G94" s="74">
        <f>'Прил.6 Расходы'!F141</f>
        <v>700000</v>
      </c>
      <c r="H94" s="74">
        <f>'Прил.6 Расходы'!G141</f>
        <v>700000</v>
      </c>
    </row>
    <row r="95" spans="1:8" ht="15.75">
      <c r="A95" s="41"/>
      <c r="B95" s="78"/>
      <c r="C95" s="33"/>
      <c r="D95" s="33"/>
      <c r="E95" s="33"/>
      <c r="F95" s="33"/>
      <c r="G95" s="74">
        <f>'Прил.6 Расходы'!F203</f>
        <v>0</v>
      </c>
      <c r="H95" s="74">
        <f>'Прил.6 Расходы'!G203</f>
        <v>0</v>
      </c>
    </row>
    <row r="96" spans="1:8">
      <c r="A96" s="75" t="s">
        <v>156</v>
      </c>
      <c r="B96" s="76">
        <v>902</v>
      </c>
      <c r="C96" s="53" t="s">
        <v>157</v>
      </c>
      <c r="D96" s="53"/>
      <c r="E96" s="53"/>
      <c r="F96" s="53"/>
      <c r="G96" s="54">
        <f>G97+G102+G113+G112</f>
        <v>14353300</v>
      </c>
      <c r="H96" s="54">
        <f>H97+H102+H113+H112</f>
        <v>13746400</v>
      </c>
    </row>
    <row r="97" spans="1:8">
      <c r="A97" s="75" t="s">
        <v>158</v>
      </c>
      <c r="B97" s="76">
        <v>902</v>
      </c>
      <c r="C97" s="53" t="s">
        <v>157</v>
      </c>
      <c r="D97" s="53" t="s">
        <v>24</v>
      </c>
      <c r="E97" s="53"/>
      <c r="F97" s="53"/>
      <c r="G97" s="54">
        <f>G98+G101</f>
        <v>7736000</v>
      </c>
      <c r="H97" s="54">
        <f>H98+H101</f>
        <v>7736000</v>
      </c>
    </row>
    <row r="98" spans="1:8" ht="45">
      <c r="A98" s="32" t="s">
        <v>159</v>
      </c>
      <c r="B98" s="36">
        <v>902</v>
      </c>
      <c r="C98" s="33" t="s">
        <v>157</v>
      </c>
      <c r="D98" s="33" t="s">
        <v>24</v>
      </c>
      <c r="E98" s="33" t="s">
        <v>160</v>
      </c>
      <c r="F98" s="33"/>
      <c r="G98" s="34">
        <f>G99</f>
        <v>7400000</v>
      </c>
      <c r="H98" s="34">
        <f>H99</f>
        <v>7400000</v>
      </c>
    </row>
    <row r="99" spans="1:8" ht="30">
      <c r="A99" s="32" t="s">
        <v>161</v>
      </c>
      <c r="B99" s="36">
        <v>902</v>
      </c>
      <c r="C99" s="33" t="s">
        <v>157</v>
      </c>
      <c r="D99" s="33" t="s">
        <v>24</v>
      </c>
      <c r="E99" s="33" t="s">
        <v>160</v>
      </c>
      <c r="F99" s="33"/>
      <c r="G99" s="34">
        <f>G100</f>
        <v>7400000</v>
      </c>
      <c r="H99" s="34">
        <f>H100</f>
        <v>7400000</v>
      </c>
    </row>
    <row r="100" spans="1:8" ht="60">
      <c r="A100" s="77" t="s">
        <v>162</v>
      </c>
      <c r="B100" s="78">
        <v>902</v>
      </c>
      <c r="C100" s="33" t="s">
        <v>157</v>
      </c>
      <c r="D100" s="33" t="s">
        <v>24</v>
      </c>
      <c r="E100" s="33" t="s">
        <v>160</v>
      </c>
      <c r="F100" s="33" t="s">
        <v>163</v>
      </c>
      <c r="G100" s="74">
        <f>'Прил.6 Расходы'!F227</f>
        <v>7400000</v>
      </c>
      <c r="H100" s="74">
        <f>'Прил.6 Расходы'!G227</f>
        <v>7400000</v>
      </c>
    </row>
    <row r="101" spans="1:8">
      <c r="A101" s="77" t="s">
        <v>164</v>
      </c>
      <c r="B101" s="78">
        <v>902</v>
      </c>
      <c r="C101" s="73" t="s">
        <v>157</v>
      </c>
      <c r="D101" s="73" t="s">
        <v>24</v>
      </c>
      <c r="E101" s="33" t="s">
        <v>165</v>
      </c>
      <c r="F101" s="73" t="s">
        <v>166</v>
      </c>
      <c r="G101" s="74">
        <f>'Прил.6 Расходы'!F228</f>
        <v>336000</v>
      </c>
      <c r="H101" s="74">
        <f>'Прил.6 Расходы'!G228</f>
        <v>336000</v>
      </c>
    </row>
    <row r="102" spans="1:8" ht="28.5">
      <c r="A102" s="75" t="s">
        <v>167</v>
      </c>
      <c r="B102" s="76">
        <v>902</v>
      </c>
      <c r="C102" s="53" t="s">
        <v>157</v>
      </c>
      <c r="D102" s="53" t="s">
        <v>33</v>
      </c>
      <c r="E102" s="53"/>
      <c r="F102" s="53"/>
      <c r="G102" s="54">
        <f>G103+G106+G109+G110</f>
        <v>1000000</v>
      </c>
      <c r="H102" s="54">
        <f>H103+H106+H109+H110+H112</f>
        <v>1000000</v>
      </c>
    </row>
    <row r="103" spans="1:8">
      <c r="A103" s="32" t="s">
        <v>169</v>
      </c>
      <c r="B103" s="36">
        <v>902</v>
      </c>
      <c r="C103" s="33" t="s">
        <v>157</v>
      </c>
      <c r="D103" s="33" t="s">
        <v>33</v>
      </c>
      <c r="E103" s="33" t="s">
        <v>170</v>
      </c>
      <c r="F103" s="33"/>
      <c r="G103" s="34">
        <f>G104</f>
        <v>500000</v>
      </c>
      <c r="H103" s="34">
        <f>H104</f>
        <v>500000</v>
      </c>
    </row>
    <row r="104" spans="1:8" ht="30">
      <c r="A104" s="32" t="s">
        <v>171</v>
      </c>
      <c r="B104" s="36">
        <v>902</v>
      </c>
      <c r="C104" s="33" t="s">
        <v>157</v>
      </c>
      <c r="D104" s="33" t="s">
        <v>33</v>
      </c>
      <c r="E104" s="33" t="s">
        <v>170</v>
      </c>
      <c r="F104" s="33"/>
      <c r="G104" s="34">
        <f>G105</f>
        <v>500000</v>
      </c>
      <c r="H104" s="34">
        <f>H105</f>
        <v>500000</v>
      </c>
    </row>
    <row r="105" spans="1:8" ht="30">
      <c r="A105" s="77" t="s">
        <v>172</v>
      </c>
      <c r="B105" s="78">
        <v>902</v>
      </c>
      <c r="C105" s="73" t="s">
        <v>157</v>
      </c>
      <c r="D105" s="73" t="s">
        <v>33</v>
      </c>
      <c r="E105" s="33" t="s">
        <v>170</v>
      </c>
      <c r="F105" s="73" t="s">
        <v>166</v>
      </c>
      <c r="G105" s="74">
        <f>'Прил.6 Расходы'!F233</f>
        <v>500000</v>
      </c>
      <c r="H105" s="74">
        <f>'Прил.6 Расходы'!G233</f>
        <v>500000</v>
      </c>
    </row>
    <row r="106" spans="1:8" ht="30">
      <c r="A106" s="32" t="s">
        <v>214</v>
      </c>
      <c r="B106" s="36">
        <v>902</v>
      </c>
      <c r="C106" s="33" t="s">
        <v>157</v>
      </c>
      <c r="D106" s="33" t="s">
        <v>43</v>
      </c>
      <c r="E106" s="33" t="s">
        <v>268</v>
      </c>
      <c r="F106" s="33"/>
      <c r="G106" s="34">
        <f>G107+G111</f>
        <v>500000</v>
      </c>
      <c r="H106" s="34">
        <f>H107+H111</f>
        <v>500000</v>
      </c>
    </row>
    <row r="107" spans="1:8" ht="30">
      <c r="A107" s="32" t="s">
        <v>171</v>
      </c>
      <c r="B107" s="36">
        <v>902</v>
      </c>
      <c r="C107" s="33" t="s">
        <v>157</v>
      </c>
      <c r="D107" s="33" t="s">
        <v>43</v>
      </c>
      <c r="E107" s="33" t="s">
        <v>268</v>
      </c>
      <c r="F107" s="33"/>
      <c r="G107" s="34">
        <f>G108</f>
        <v>0</v>
      </c>
      <c r="H107" s="34">
        <f>H108</f>
        <v>0</v>
      </c>
    </row>
    <row r="108" spans="1:8" ht="47.25">
      <c r="A108" s="41" t="s">
        <v>173</v>
      </c>
      <c r="B108" s="78">
        <v>902</v>
      </c>
      <c r="C108" s="33" t="s">
        <v>157</v>
      </c>
      <c r="D108" s="33" t="s">
        <v>43</v>
      </c>
      <c r="E108" s="33" t="s">
        <v>268</v>
      </c>
      <c r="F108" s="33" t="s">
        <v>247</v>
      </c>
      <c r="G108" s="74">
        <f>'Прил.6 Расходы'!F239</f>
        <v>0</v>
      </c>
      <c r="H108" s="74">
        <f>'Прил.6 Расходы'!G239</f>
        <v>0</v>
      </c>
    </row>
    <row r="109" spans="1:8" ht="45">
      <c r="A109" s="77" t="s">
        <v>168</v>
      </c>
      <c r="B109" s="78"/>
      <c r="C109" s="73"/>
      <c r="D109" s="73"/>
      <c r="E109" s="73"/>
      <c r="F109" s="73"/>
      <c r="G109" s="74">
        <v>0</v>
      </c>
      <c r="H109" s="74">
        <v>0</v>
      </c>
    </row>
    <row r="110" spans="1:8" ht="94.5">
      <c r="A110" s="55" t="s">
        <v>293</v>
      </c>
      <c r="B110" s="36">
        <v>902</v>
      </c>
      <c r="C110" s="33" t="s">
        <v>157</v>
      </c>
      <c r="D110" s="33" t="s">
        <v>33</v>
      </c>
      <c r="E110" s="33" t="s">
        <v>337</v>
      </c>
      <c r="F110" s="73" t="s">
        <v>247</v>
      </c>
      <c r="G110" s="74">
        <f>'Прил.6 Расходы'!F236</f>
        <v>0</v>
      </c>
      <c r="H110" s="74">
        <f>'Прил.6 Расходы'!G236</f>
        <v>0</v>
      </c>
    </row>
    <row r="111" spans="1:8" ht="15.75">
      <c r="A111" s="55"/>
      <c r="B111" s="36"/>
      <c r="C111" s="33"/>
      <c r="D111" s="33"/>
      <c r="E111" s="33"/>
      <c r="F111" s="73"/>
      <c r="G111" s="74">
        <f>'Прил.6 Расходы'!F240</f>
        <v>500000</v>
      </c>
      <c r="H111" s="74">
        <f>'Прил.6 Расходы'!G240</f>
        <v>500000</v>
      </c>
    </row>
    <row r="112" spans="1:8" ht="28.5">
      <c r="A112" s="69" t="s">
        <v>371</v>
      </c>
      <c r="B112" s="36"/>
      <c r="C112" s="33" t="s">
        <v>157</v>
      </c>
      <c r="D112" s="33" t="s">
        <v>63</v>
      </c>
      <c r="E112" s="33" t="s">
        <v>372</v>
      </c>
      <c r="F112" s="33" t="s">
        <v>269</v>
      </c>
      <c r="G112" s="74">
        <f>'Прил.6 Расходы'!F252</f>
        <v>456000</v>
      </c>
      <c r="H112" s="74">
        <f>'Прил.6 Расходы'!G252</f>
        <v>0</v>
      </c>
    </row>
    <row r="113" spans="1:8">
      <c r="A113" s="75" t="s">
        <v>174</v>
      </c>
      <c r="B113" s="76">
        <v>902</v>
      </c>
      <c r="C113" s="53" t="s">
        <v>157</v>
      </c>
      <c r="D113" s="53" t="s">
        <v>43</v>
      </c>
      <c r="E113" s="53"/>
      <c r="F113" s="53"/>
      <c r="G113" s="54">
        <f>G114+G115</f>
        <v>5161300</v>
      </c>
      <c r="H113" s="54">
        <f>H114+H115</f>
        <v>5010400</v>
      </c>
    </row>
    <row r="114" spans="1:8">
      <c r="A114" s="77"/>
      <c r="B114" s="78"/>
      <c r="C114" s="73"/>
      <c r="D114" s="73"/>
      <c r="E114" s="73"/>
      <c r="F114" s="73"/>
      <c r="G114" s="74"/>
      <c r="H114" s="74"/>
    </row>
    <row r="115" spans="1:8" ht="30">
      <c r="A115" s="32" t="s">
        <v>138</v>
      </c>
      <c r="B115" s="36">
        <v>902</v>
      </c>
      <c r="C115" s="33" t="s">
        <v>157</v>
      </c>
      <c r="D115" s="33" t="s">
        <v>43</v>
      </c>
      <c r="E115" s="33"/>
      <c r="F115" s="33"/>
      <c r="G115" s="67">
        <f>G116+G119</f>
        <v>5161300</v>
      </c>
      <c r="H115" s="67">
        <f>H116+H119</f>
        <v>5010400</v>
      </c>
    </row>
    <row r="116" spans="1:8" ht="165">
      <c r="A116" s="32" t="s">
        <v>176</v>
      </c>
      <c r="B116" s="36">
        <v>902</v>
      </c>
      <c r="C116" s="33" t="s">
        <v>157</v>
      </c>
      <c r="D116" s="33" t="s">
        <v>43</v>
      </c>
      <c r="E116" s="33" t="s">
        <v>229</v>
      </c>
      <c r="F116" s="33"/>
      <c r="G116" s="67">
        <f>G117</f>
        <v>192500</v>
      </c>
      <c r="H116" s="67">
        <f>H117</f>
        <v>192500</v>
      </c>
    </row>
    <row r="117" spans="1:8">
      <c r="A117" s="32" t="s">
        <v>177</v>
      </c>
      <c r="B117" s="36">
        <v>902</v>
      </c>
      <c r="C117" s="33" t="s">
        <v>157</v>
      </c>
      <c r="D117" s="33" t="s">
        <v>43</v>
      </c>
      <c r="E117" s="33" t="s">
        <v>229</v>
      </c>
      <c r="F117" s="33"/>
      <c r="G117" s="67">
        <f>G118</f>
        <v>192500</v>
      </c>
      <c r="H117" s="67">
        <f>H118</f>
        <v>192500</v>
      </c>
    </row>
    <row r="118" spans="1:8">
      <c r="A118" s="77" t="s">
        <v>178</v>
      </c>
      <c r="B118" s="78">
        <v>902</v>
      </c>
      <c r="C118" s="33" t="s">
        <v>157</v>
      </c>
      <c r="D118" s="33" t="s">
        <v>43</v>
      </c>
      <c r="E118" s="33" t="s">
        <v>229</v>
      </c>
      <c r="F118" s="33" t="s">
        <v>263</v>
      </c>
      <c r="G118" s="80">
        <f>'Прил.6 Расходы'!F247</f>
        <v>192500</v>
      </c>
      <c r="H118" s="80">
        <f>'Прил.6 Расходы'!G247</f>
        <v>192500</v>
      </c>
    </row>
    <row r="119" spans="1:8" ht="45">
      <c r="A119" s="32" t="s">
        <v>179</v>
      </c>
      <c r="B119" s="36">
        <v>902</v>
      </c>
      <c r="C119" s="33" t="s">
        <v>157</v>
      </c>
      <c r="D119" s="33" t="s">
        <v>43</v>
      </c>
      <c r="E119" s="33" t="s">
        <v>261</v>
      </c>
      <c r="F119" s="33"/>
      <c r="G119" s="34">
        <f>G120+G121+G122</f>
        <v>4968800</v>
      </c>
      <c r="H119" s="34">
        <f>H120+H121+H122</f>
        <v>4817900</v>
      </c>
    </row>
    <row r="120" spans="1:8">
      <c r="A120" s="77" t="s">
        <v>177</v>
      </c>
      <c r="B120" s="78">
        <v>902</v>
      </c>
      <c r="C120" s="33" t="s">
        <v>157</v>
      </c>
      <c r="D120" s="33" t="s">
        <v>43</v>
      </c>
      <c r="E120" s="33" t="s">
        <v>261</v>
      </c>
      <c r="F120" s="33" t="s">
        <v>166</v>
      </c>
      <c r="G120" s="74">
        <f>'Прил.6 Расходы'!F249</f>
        <v>4968800</v>
      </c>
      <c r="H120" s="74">
        <f>'Прил.6 Расходы'!G249</f>
        <v>4817900</v>
      </c>
    </row>
    <row r="121" spans="1:8" ht="45">
      <c r="A121" s="77" t="s">
        <v>215</v>
      </c>
      <c r="B121" s="78">
        <v>902</v>
      </c>
      <c r="C121" s="33" t="s">
        <v>157</v>
      </c>
      <c r="D121" s="33" t="s">
        <v>43</v>
      </c>
      <c r="E121" s="33" t="s">
        <v>261</v>
      </c>
      <c r="F121" s="33" t="s">
        <v>166</v>
      </c>
      <c r="G121" s="74">
        <f>'Прил.6 Расходы'!F250</f>
        <v>0</v>
      </c>
      <c r="H121" s="74">
        <f>'Прил.6 Расходы'!G250</f>
        <v>0</v>
      </c>
    </row>
    <row r="122" spans="1:8" ht="30">
      <c r="A122" s="77" t="s">
        <v>181</v>
      </c>
      <c r="B122" s="78">
        <v>902</v>
      </c>
      <c r="C122" s="33" t="s">
        <v>157</v>
      </c>
      <c r="D122" s="33" t="s">
        <v>43</v>
      </c>
      <c r="E122" s="33" t="s">
        <v>261</v>
      </c>
      <c r="F122" s="33" t="s">
        <v>166</v>
      </c>
      <c r="G122" s="74">
        <f>'Прил.6 Расходы'!F251</f>
        <v>0</v>
      </c>
      <c r="H122" s="74">
        <f>'Прил.6 Расходы'!G251</f>
        <v>0</v>
      </c>
    </row>
    <row r="123" spans="1:8">
      <c r="A123" s="81"/>
      <c r="B123" s="78"/>
      <c r="C123" s="73"/>
      <c r="D123" s="73"/>
      <c r="E123" s="73"/>
      <c r="F123" s="73"/>
      <c r="G123" s="74"/>
      <c r="H123" s="74"/>
    </row>
    <row r="124" spans="1:8" ht="28.5">
      <c r="A124" s="75" t="s">
        <v>182</v>
      </c>
      <c r="B124" s="76">
        <v>902</v>
      </c>
      <c r="C124" s="53" t="s">
        <v>70</v>
      </c>
      <c r="D124" s="53" t="s">
        <v>26</v>
      </c>
      <c r="E124" s="53"/>
      <c r="F124" s="53"/>
      <c r="G124" s="54">
        <f t="shared" ref="G124:H126" si="1">G125</f>
        <v>290000</v>
      </c>
      <c r="H124" s="54">
        <f t="shared" si="1"/>
        <v>290000</v>
      </c>
    </row>
    <row r="125" spans="1:8">
      <c r="A125" s="32"/>
      <c r="B125" s="36"/>
      <c r="C125" s="33" t="s">
        <v>70</v>
      </c>
      <c r="D125" s="33" t="s">
        <v>26</v>
      </c>
      <c r="E125" s="33" t="s">
        <v>183</v>
      </c>
      <c r="F125" s="33"/>
      <c r="G125" s="34">
        <f>G126+G128+G129</f>
        <v>290000</v>
      </c>
      <c r="H125" s="34">
        <f>H126+H128+H129</f>
        <v>290000</v>
      </c>
    </row>
    <row r="126" spans="1:8" ht="60">
      <c r="A126" s="32" t="s">
        <v>184</v>
      </c>
      <c r="B126" s="36">
        <v>902</v>
      </c>
      <c r="C126" s="33" t="s">
        <v>70</v>
      </c>
      <c r="D126" s="33" t="s">
        <v>26</v>
      </c>
      <c r="E126" s="33" t="s">
        <v>183</v>
      </c>
      <c r="F126" s="33"/>
      <c r="G126" s="34">
        <f t="shared" si="1"/>
        <v>290000</v>
      </c>
      <c r="H126" s="34">
        <f t="shared" si="1"/>
        <v>290000</v>
      </c>
    </row>
    <row r="127" spans="1:8" ht="45">
      <c r="A127" s="77" t="s">
        <v>38</v>
      </c>
      <c r="B127" s="78">
        <v>902</v>
      </c>
      <c r="C127" s="33" t="s">
        <v>70</v>
      </c>
      <c r="D127" s="33" t="s">
        <v>26</v>
      </c>
      <c r="E127" s="33" t="s">
        <v>183</v>
      </c>
      <c r="F127" s="33" t="s">
        <v>39</v>
      </c>
      <c r="G127" s="74">
        <f>'Прил.6 Расходы'!F256</f>
        <v>290000</v>
      </c>
      <c r="H127" s="74">
        <f>'Прил.6 Расходы'!G256</f>
        <v>290000</v>
      </c>
    </row>
    <row r="128" spans="1:8" ht="150">
      <c r="A128" s="32" t="s">
        <v>286</v>
      </c>
      <c r="B128" s="78">
        <v>902</v>
      </c>
      <c r="C128" s="33" t="s">
        <v>70</v>
      </c>
      <c r="D128" s="33" t="s">
        <v>26</v>
      </c>
      <c r="E128" s="33" t="s">
        <v>277</v>
      </c>
      <c r="F128" s="33" t="s">
        <v>39</v>
      </c>
      <c r="G128" s="74">
        <f>'Прил.6 Расходы'!F257</f>
        <v>0</v>
      </c>
      <c r="H128" s="74">
        <f>'Прил.6 Расходы'!G257</f>
        <v>0</v>
      </c>
    </row>
    <row r="129" spans="1:8" ht="150">
      <c r="A129" s="32" t="s">
        <v>286</v>
      </c>
      <c r="B129" s="78">
        <v>902</v>
      </c>
      <c r="C129" s="33" t="s">
        <v>70</v>
      </c>
      <c r="D129" s="33" t="s">
        <v>26</v>
      </c>
      <c r="E129" s="33" t="s">
        <v>287</v>
      </c>
      <c r="F129" s="33" t="s">
        <v>39</v>
      </c>
      <c r="G129" s="74">
        <f>'Прил.6 Расходы'!F258</f>
        <v>0</v>
      </c>
      <c r="H129" s="74">
        <f>'Прил.6 Расходы'!G258</f>
        <v>0</v>
      </c>
    </row>
    <row r="130" spans="1:8" ht="60">
      <c r="A130" s="115" t="s">
        <v>375</v>
      </c>
      <c r="B130" s="103">
        <v>902</v>
      </c>
      <c r="C130" s="105"/>
      <c r="D130" s="105"/>
      <c r="E130" s="105"/>
      <c r="F130" s="105"/>
      <c r="G130" s="114">
        <f>G131+G142+G172+G195+G229-G142</f>
        <v>441955600</v>
      </c>
      <c r="H130" s="114">
        <f>H131+H172+H195+H230</f>
        <v>429440900</v>
      </c>
    </row>
    <row r="131" spans="1:8" ht="60">
      <c r="A131" s="32" t="s">
        <v>375</v>
      </c>
      <c r="B131" s="36">
        <v>902</v>
      </c>
      <c r="C131" s="33"/>
      <c r="D131" s="33"/>
      <c r="E131" s="33"/>
      <c r="F131" s="33"/>
      <c r="G131" s="89">
        <f>G132+G138+G142+G148+G149+G154+G159+G150+G151+G152+G153</f>
        <v>9965200</v>
      </c>
      <c r="H131" s="89">
        <f>H132+H138+H142+H148+H149+H154+H159+H150+H151+H152+H153</f>
        <v>10210100</v>
      </c>
    </row>
    <row r="132" spans="1:8" ht="90">
      <c r="A132" s="32" t="s">
        <v>62</v>
      </c>
      <c r="B132" s="36">
        <v>902</v>
      </c>
      <c r="C132" s="33" t="s">
        <v>24</v>
      </c>
      <c r="D132" s="33" t="s">
        <v>63</v>
      </c>
      <c r="E132" s="33"/>
      <c r="F132" s="34"/>
      <c r="G132" s="34">
        <f>G133</f>
        <v>8970000</v>
      </c>
      <c r="H132" s="34">
        <f>H133</f>
        <v>8970000</v>
      </c>
    </row>
    <row r="133" spans="1:8" ht="60">
      <c r="A133" s="32" t="s">
        <v>27</v>
      </c>
      <c r="B133" s="36">
        <v>902</v>
      </c>
      <c r="C133" s="33" t="s">
        <v>24</v>
      </c>
      <c r="D133" s="33" t="s">
        <v>63</v>
      </c>
      <c r="E133" s="33"/>
      <c r="F133" s="34"/>
      <c r="G133" s="34">
        <f>G134</f>
        <v>8970000</v>
      </c>
      <c r="H133" s="34">
        <f>H134</f>
        <v>8970000</v>
      </c>
    </row>
    <row r="134" spans="1:8">
      <c r="A134" s="32" t="s">
        <v>34</v>
      </c>
      <c r="B134" s="36">
        <v>902</v>
      </c>
      <c r="C134" s="33" t="s">
        <v>24</v>
      </c>
      <c r="D134" s="33" t="s">
        <v>63</v>
      </c>
      <c r="E134" s="33"/>
      <c r="F134" s="34"/>
      <c r="G134" s="34">
        <f>G135+G136+G137</f>
        <v>8970000</v>
      </c>
      <c r="H134" s="34">
        <f>H135+H136+H137</f>
        <v>8970000</v>
      </c>
    </row>
    <row r="135" spans="1:8" ht="30">
      <c r="A135" s="77" t="s">
        <v>254</v>
      </c>
      <c r="B135" s="78">
        <v>902</v>
      </c>
      <c r="C135" s="33" t="s">
        <v>24</v>
      </c>
      <c r="D135" s="33" t="s">
        <v>63</v>
      </c>
      <c r="E135" s="33" t="s">
        <v>35</v>
      </c>
      <c r="F135" s="33"/>
      <c r="G135" s="74">
        <f>'Прил.6 Расходы'!F56</f>
        <v>8970000</v>
      </c>
      <c r="H135" s="74">
        <f>'Прил.6 Расходы'!G56</f>
        <v>8970000</v>
      </c>
    </row>
    <row r="136" spans="1:8">
      <c r="A136" s="32" t="s">
        <v>294</v>
      </c>
      <c r="B136" s="78">
        <v>902</v>
      </c>
      <c r="C136" s="33" t="s">
        <v>24</v>
      </c>
      <c r="D136" s="33" t="s">
        <v>63</v>
      </c>
      <c r="E136" s="33" t="s">
        <v>280</v>
      </c>
      <c r="F136" s="33"/>
      <c r="G136" s="74">
        <f>'Прил.6 Расходы'!F57</f>
        <v>0</v>
      </c>
      <c r="H136" s="74">
        <f>'Прил.6 Расходы'!G57</f>
        <v>0</v>
      </c>
    </row>
    <row r="137" spans="1:8">
      <c r="A137" s="77" t="s">
        <v>64</v>
      </c>
      <c r="B137" s="78">
        <v>902</v>
      </c>
      <c r="C137" s="33" t="s">
        <v>24</v>
      </c>
      <c r="D137" s="33" t="s">
        <v>63</v>
      </c>
      <c r="E137" s="33" t="s">
        <v>265</v>
      </c>
      <c r="F137" s="33"/>
      <c r="G137" s="74">
        <f>'Прил.6 Расходы'!F58</f>
        <v>0</v>
      </c>
      <c r="H137" s="74">
        <f>'Прил.6 Расходы'!G58</f>
        <v>0</v>
      </c>
    </row>
    <row r="138" spans="1:8" ht="30">
      <c r="A138" s="36" t="s">
        <v>238</v>
      </c>
      <c r="B138" s="36"/>
      <c r="C138" s="33"/>
      <c r="D138" s="33"/>
      <c r="E138" s="33"/>
      <c r="F138" s="33"/>
      <c r="G138" s="37">
        <f>G139</f>
        <v>0</v>
      </c>
      <c r="H138" s="37">
        <f>H139</f>
        <v>0</v>
      </c>
    </row>
    <row r="139" spans="1:8" ht="30">
      <c r="A139" s="36" t="s">
        <v>238</v>
      </c>
      <c r="B139" s="36"/>
      <c r="C139" s="33"/>
      <c r="D139" s="33"/>
      <c r="E139" s="33"/>
      <c r="F139" s="33"/>
      <c r="G139" s="38">
        <f>G140</f>
        <v>0</v>
      </c>
      <c r="H139" s="38">
        <f>H140</f>
        <v>0</v>
      </c>
    </row>
    <row r="140" spans="1:8" ht="30">
      <c r="A140" s="32" t="s">
        <v>22</v>
      </c>
      <c r="B140" s="78">
        <v>902</v>
      </c>
      <c r="C140" s="73" t="s">
        <v>24</v>
      </c>
      <c r="D140" s="73" t="s">
        <v>74</v>
      </c>
      <c r="E140" s="73" t="s">
        <v>288</v>
      </c>
      <c r="F140" s="73" t="s">
        <v>52</v>
      </c>
      <c r="G140" s="82">
        <f>'Прил.6 Расходы'!F72</f>
        <v>0</v>
      </c>
      <c r="H140" s="82">
        <f>'Прил.6 Расходы'!G72</f>
        <v>0</v>
      </c>
    </row>
    <row r="141" spans="1:8">
      <c r="A141" s="77"/>
      <c r="B141" s="78"/>
      <c r="C141" s="73"/>
      <c r="D141" s="73"/>
      <c r="E141" s="33"/>
      <c r="F141" s="73"/>
      <c r="G141" s="82"/>
      <c r="H141" s="82"/>
    </row>
    <row r="142" spans="1:8">
      <c r="A142" s="83" t="s">
        <v>88</v>
      </c>
      <c r="B142" s="36">
        <v>902</v>
      </c>
      <c r="C142" s="84" t="s">
        <v>26</v>
      </c>
      <c r="D142" s="49"/>
      <c r="E142" s="49"/>
      <c r="F142" s="49"/>
      <c r="G142" s="85">
        <f t="shared" ref="G142:H146" si="2">G143</f>
        <v>995200</v>
      </c>
      <c r="H142" s="85">
        <f t="shared" si="2"/>
        <v>1240100</v>
      </c>
    </row>
    <row r="143" spans="1:8" ht="30">
      <c r="A143" s="48" t="s">
        <v>89</v>
      </c>
      <c r="B143" s="36">
        <v>902</v>
      </c>
      <c r="C143" s="49" t="s">
        <v>26</v>
      </c>
      <c r="D143" s="49" t="s">
        <v>33</v>
      </c>
      <c r="E143" s="49" t="s">
        <v>222</v>
      </c>
      <c r="F143" s="49"/>
      <c r="G143" s="37">
        <f t="shared" si="2"/>
        <v>995200</v>
      </c>
      <c r="H143" s="37">
        <f t="shared" si="2"/>
        <v>1240100</v>
      </c>
    </row>
    <row r="144" spans="1:8" ht="45">
      <c r="A144" s="48" t="s">
        <v>90</v>
      </c>
      <c r="B144" s="36">
        <v>902</v>
      </c>
      <c r="C144" s="49" t="s">
        <v>26</v>
      </c>
      <c r="D144" s="49" t="s">
        <v>33</v>
      </c>
      <c r="E144" s="49" t="s">
        <v>222</v>
      </c>
      <c r="F144" s="49"/>
      <c r="G144" s="37">
        <f t="shared" si="2"/>
        <v>995200</v>
      </c>
      <c r="H144" s="37">
        <f t="shared" si="2"/>
        <v>1240100</v>
      </c>
    </row>
    <row r="145" spans="1:8" ht="75">
      <c r="A145" s="50" t="s">
        <v>91</v>
      </c>
      <c r="B145" s="36">
        <v>902</v>
      </c>
      <c r="C145" s="49" t="s">
        <v>26</v>
      </c>
      <c r="D145" s="49" t="s">
        <v>33</v>
      </c>
      <c r="E145" s="49" t="s">
        <v>222</v>
      </c>
      <c r="F145" s="49"/>
      <c r="G145" s="37">
        <f t="shared" si="2"/>
        <v>995200</v>
      </c>
      <c r="H145" s="37">
        <f t="shared" si="2"/>
        <v>1240100</v>
      </c>
    </row>
    <row r="146" spans="1:8" ht="30">
      <c r="A146" s="50" t="s">
        <v>92</v>
      </c>
      <c r="B146" s="36">
        <v>902</v>
      </c>
      <c r="C146" s="49" t="s">
        <v>26</v>
      </c>
      <c r="D146" s="49" t="s">
        <v>33</v>
      </c>
      <c r="E146" s="49" t="s">
        <v>222</v>
      </c>
      <c r="F146" s="49" t="s">
        <v>93</v>
      </c>
      <c r="G146" s="38">
        <f t="shared" si="2"/>
        <v>995200</v>
      </c>
      <c r="H146" s="38">
        <f t="shared" si="2"/>
        <v>1240100</v>
      </c>
    </row>
    <row r="147" spans="1:8">
      <c r="A147" s="86" t="s">
        <v>94</v>
      </c>
      <c r="B147" s="78">
        <v>902</v>
      </c>
      <c r="C147" s="49" t="s">
        <v>26</v>
      </c>
      <c r="D147" s="49" t="s">
        <v>33</v>
      </c>
      <c r="E147" s="49" t="s">
        <v>222</v>
      </c>
      <c r="F147" s="49" t="s">
        <v>95</v>
      </c>
      <c r="G147" s="82">
        <f>'Прил.6 Расходы'!F94</f>
        <v>995200</v>
      </c>
      <c r="H147" s="82">
        <f>'Прил.6 Расходы'!G94</f>
        <v>1240100</v>
      </c>
    </row>
    <row r="148" spans="1:8" ht="30">
      <c r="A148" s="77" t="s">
        <v>22</v>
      </c>
      <c r="B148" s="78">
        <v>902</v>
      </c>
      <c r="C148" s="73" t="s">
        <v>33</v>
      </c>
      <c r="D148" s="73" t="s">
        <v>157</v>
      </c>
      <c r="E148" s="33" t="s">
        <v>60</v>
      </c>
      <c r="F148" s="73" t="s">
        <v>52</v>
      </c>
      <c r="G148" s="82">
        <f>'Прил.6 Расходы'!F102</f>
        <v>0</v>
      </c>
      <c r="H148" s="82">
        <f>'Прил.6 Расходы'!G102</f>
        <v>0</v>
      </c>
    </row>
    <row r="149" spans="1:8" ht="30">
      <c r="A149" s="77" t="s">
        <v>22</v>
      </c>
      <c r="B149" s="78">
        <v>902</v>
      </c>
      <c r="C149" s="73" t="s">
        <v>33</v>
      </c>
      <c r="D149" s="73" t="s">
        <v>97</v>
      </c>
      <c r="E149" s="33" t="s">
        <v>60</v>
      </c>
      <c r="F149" s="73" t="s">
        <v>52</v>
      </c>
      <c r="G149" s="60">
        <f>'Прил.6 Расходы'!F118</f>
        <v>0</v>
      </c>
      <c r="H149" s="60">
        <f>'Прил.6 Расходы'!G118</f>
        <v>0</v>
      </c>
    </row>
    <row r="150" spans="1:8" ht="30">
      <c r="A150" s="77" t="s">
        <v>22</v>
      </c>
      <c r="B150" s="78">
        <v>902</v>
      </c>
      <c r="C150" s="73" t="s">
        <v>24</v>
      </c>
      <c r="D150" s="73" t="s">
        <v>68</v>
      </c>
      <c r="E150" s="33" t="s">
        <v>51</v>
      </c>
      <c r="F150" s="73" t="s">
        <v>52</v>
      </c>
      <c r="G150" s="60">
        <f>'Прил.6 Расходы'!F63</f>
        <v>0</v>
      </c>
      <c r="H150" s="60">
        <f>'Прил.6 Расходы'!G63</f>
        <v>0</v>
      </c>
    </row>
    <row r="151" spans="1:8" ht="30">
      <c r="A151" s="77" t="s">
        <v>22</v>
      </c>
      <c r="B151" s="78">
        <v>902</v>
      </c>
      <c r="C151" s="73" t="s">
        <v>24</v>
      </c>
      <c r="D151" s="73" t="s">
        <v>74</v>
      </c>
      <c r="E151" s="33" t="s">
        <v>51</v>
      </c>
      <c r="F151" s="73" t="s">
        <v>52</v>
      </c>
      <c r="G151" s="88"/>
      <c r="H151" s="88"/>
    </row>
    <row r="152" spans="1:8" ht="30">
      <c r="A152" s="32" t="s">
        <v>22</v>
      </c>
      <c r="B152" s="78">
        <v>902</v>
      </c>
      <c r="C152" s="33" t="s">
        <v>101</v>
      </c>
      <c r="D152" s="33" t="s">
        <v>33</v>
      </c>
      <c r="E152" s="33" t="s">
        <v>60</v>
      </c>
      <c r="F152" s="33" t="s">
        <v>52</v>
      </c>
      <c r="G152" s="63">
        <f>'Прил.6 Расходы'!F140</f>
        <v>0</v>
      </c>
      <c r="H152" s="63">
        <f>'Прил.6 Расходы'!G140</f>
        <v>0</v>
      </c>
    </row>
    <row r="153" spans="1:8" ht="30">
      <c r="A153" s="32" t="s">
        <v>22</v>
      </c>
      <c r="B153" s="78">
        <v>902</v>
      </c>
      <c r="C153" s="33" t="s">
        <v>157</v>
      </c>
      <c r="D153" s="33" t="s">
        <v>33</v>
      </c>
      <c r="E153" s="33" t="s">
        <v>51</v>
      </c>
      <c r="F153" s="33" t="s">
        <v>52</v>
      </c>
      <c r="G153" s="63">
        <f>'Прил.6 Расходы'!F234</f>
        <v>0</v>
      </c>
      <c r="H153" s="63">
        <f>'Прил.6 Расходы'!G234</f>
        <v>0</v>
      </c>
    </row>
    <row r="154" spans="1:8" ht="45">
      <c r="A154" s="32" t="s">
        <v>185</v>
      </c>
      <c r="B154" s="76">
        <v>902</v>
      </c>
      <c r="C154" s="53" t="s">
        <v>74</v>
      </c>
      <c r="D154" s="53" t="s">
        <v>122</v>
      </c>
      <c r="E154" s="33"/>
      <c r="F154" s="33"/>
      <c r="G154" s="34">
        <f t="shared" ref="G154:H157" si="3">G155</f>
        <v>0</v>
      </c>
      <c r="H154" s="34">
        <f t="shared" si="3"/>
        <v>0</v>
      </c>
    </row>
    <row r="155" spans="1:8" ht="45">
      <c r="A155" s="32" t="s">
        <v>186</v>
      </c>
      <c r="B155" s="36">
        <v>902</v>
      </c>
      <c r="C155" s="33" t="s">
        <v>74</v>
      </c>
      <c r="D155" s="33" t="s">
        <v>24</v>
      </c>
      <c r="E155" s="33" t="s">
        <v>187</v>
      </c>
      <c r="F155" s="33"/>
      <c r="G155" s="34">
        <f t="shared" si="3"/>
        <v>0</v>
      </c>
      <c r="H155" s="34">
        <f t="shared" si="3"/>
        <v>0</v>
      </c>
    </row>
    <row r="156" spans="1:8" ht="30">
      <c r="A156" s="32" t="s">
        <v>188</v>
      </c>
      <c r="B156" s="36">
        <v>902</v>
      </c>
      <c r="C156" s="33" t="s">
        <v>74</v>
      </c>
      <c r="D156" s="33" t="s">
        <v>24</v>
      </c>
      <c r="E156" s="33" t="s">
        <v>187</v>
      </c>
      <c r="F156" s="33"/>
      <c r="G156" s="34">
        <f t="shared" si="3"/>
        <v>0</v>
      </c>
      <c r="H156" s="34">
        <f t="shared" si="3"/>
        <v>0</v>
      </c>
    </row>
    <row r="157" spans="1:8" ht="30">
      <c r="A157" s="32" t="s">
        <v>189</v>
      </c>
      <c r="B157" s="36">
        <v>902</v>
      </c>
      <c r="C157" s="33" t="s">
        <v>74</v>
      </c>
      <c r="D157" s="33" t="s">
        <v>24</v>
      </c>
      <c r="E157" s="33" t="s">
        <v>187</v>
      </c>
      <c r="F157" s="33" t="s">
        <v>191</v>
      </c>
      <c r="G157" s="34">
        <f t="shared" si="3"/>
        <v>0</v>
      </c>
      <c r="H157" s="34">
        <f t="shared" si="3"/>
        <v>0</v>
      </c>
    </row>
    <row r="158" spans="1:8">
      <c r="A158" s="77" t="s">
        <v>190</v>
      </c>
      <c r="B158" s="78">
        <v>902</v>
      </c>
      <c r="C158" s="73" t="s">
        <v>74</v>
      </c>
      <c r="D158" s="73" t="s">
        <v>24</v>
      </c>
      <c r="E158" s="73" t="s">
        <v>187</v>
      </c>
      <c r="F158" s="73"/>
      <c r="G158" s="74">
        <f>'Прил.6 Расходы'!F267</f>
        <v>0</v>
      </c>
      <c r="H158" s="74">
        <f>'Прил.6 Расходы'!G267</f>
        <v>0</v>
      </c>
    </row>
    <row r="159" spans="1:8" ht="99.75">
      <c r="A159" s="76" t="s">
        <v>192</v>
      </c>
      <c r="B159" s="76">
        <v>902</v>
      </c>
      <c r="C159" s="53" t="s">
        <v>193</v>
      </c>
      <c r="D159" s="53"/>
      <c r="E159" s="53"/>
      <c r="F159" s="53"/>
      <c r="G159" s="89">
        <f>G160+G170+G171</f>
        <v>0</v>
      </c>
      <c r="H159" s="89">
        <f>H160+H170+H171</f>
        <v>0</v>
      </c>
    </row>
    <row r="160" spans="1:8" ht="75">
      <c r="A160" s="50" t="s">
        <v>194</v>
      </c>
      <c r="B160" s="36">
        <v>902</v>
      </c>
      <c r="C160" s="33" t="s">
        <v>193</v>
      </c>
      <c r="D160" s="33" t="s">
        <v>24</v>
      </c>
      <c r="E160" s="33"/>
      <c r="F160" s="33"/>
      <c r="G160" s="34">
        <f>G161</f>
        <v>0</v>
      </c>
      <c r="H160" s="34">
        <f>H161</f>
        <v>0</v>
      </c>
    </row>
    <row r="161" spans="1:8" ht="30">
      <c r="A161" s="50" t="s">
        <v>195</v>
      </c>
      <c r="B161" s="36">
        <v>902</v>
      </c>
      <c r="C161" s="33" t="s">
        <v>193</v>
      </c>
      <c r="D161" s="33" t="s">
        <v>24</v>
      </c>
      <c r="E161" s="33"/>
      <c r="F161" s="33"/>
      <c r="G161" s="34">
        <f>G162</f>
        <v>0</v>
      </c>
      <c r="H161" s="34">
        <f>H162</f>
        <v>0</v>
      </c>
    </row>
    <row r="162" spans="1:8" ht="30">
      <c r="A162" s="50" t="s">
        <v>195</v>
      </c>
      <c r="B162" s="36">
        <v>902</v>
      </c>
      <c r="C162" s="33" t="s">
        <v>193</v>
      </c>
      <c r="D162" s="33" t="s">
        <v>24</v>
      </c>
      <c r="E162" s="33"/>
      <c r="F162" s="33"/>
      <c r="G162" s="34">
        <f>G163+G167</f>
        <v>0</v>
      </c>
      <c r="H162" s="34">
        <f>H163+H167</f>
        <v>0</v>
      </c>
    </row>
    <row r="163" spans="1:8" ht="60">
      <c r="A163" s="62" t="s">
        <v>196</v>
      </c>
      <c r="B163" s="36">
        <v>902</v>
      </c>
      <c r="C163" s="33" t="s">
        <v>193</v>
      </c>
      <c r="D163" s="33" t="s">
        <v>24</v>
      </c>
      <c r="E163" s="33" t="s">
        <v>197</v>
      </c>
      <c r="F163" s="33"/>
      <c r="G163" s="34">
        <f t="shared" ref="G163:H165" si="4">G164</f>
        <v>0</v>
      </c>
      <c r="H163" s="34">
        <f t="shared" si="4"/>
        <v>0</v>
      </c>
    </row>
    <row r="164" spans="1:8">
      <c r="A164" s="62" t="s">
        <v>198</v>
      </c>
      <c r="B164" s="36">
        <v>902</v>
      </c>
      <c r="C164" s="33" t="s">
        <v>193</v>
      </c>
      <c r="D164" s="33" t="s">
        <v>24</v>
      </c>
      <c r="E164" s="33" t="s">
        <v>197</v>
      </c>
      <c r="F164" s="33"/>
      <c r="G164" s="34">
        <f t="shared" si="4"/>
        <v>0</v>
      </c>
      <c r="H164" s="34">
        <f t="shared" si="4"/>
        <v>0</v>
      </c>
    </row>
    <row r="165" spans="1:8">
      <c r="A165" s="50" t="s">
        <v>199</v>
      </c>
      <c r="B165" s="36">
        <v>902</v>
      </c>
      <c r="C165" s="33" t="s">
        <v>193</v>
      </c>
      <c r="D165" s="33" t="s">
        <v>24</v>
      </c>
      <c r="E165" s="33" t="s">
        <v>197</v>
      </c>
      <c r="F165" s="33" t="s">
        <v>202</v>
      </c>
      <c r="G165" s="34">
        <f t="shared" si="4"/>
        <v>0</v>
      </c>
      <c r="H165" s="34">
        <f t="shared" si="4"/>
        <v>0</v>
      </c>
    </row>
    <row r="166" spans="1:8" ht="60">
      <c r="A166" s="86" t="s">
        <v>201</v>
      </c>
      <c r="B166" s="78">
        <v>902</v>
      </c>
      <c r="C166" s="73" t="s">
        <v>193</v>
      </c>
      <c r="D166" s="73" t="s">
        <v>24</v>
      </c>
      <c r="E166" s="33" t="s">
        <v>197</v>
      </c>
      <c r="F166" s="73" t="s">
        <v>202</v>
      </c>
      <c r="G166" s="74">
        <f>'Прил.6 Расходы'!F275</f>
        <v>0</v>
      </c>
      <c r="H166" s="74">
        <f>'Прил.6 Расходы'!G275</f>
        <v>0</v>
      </c>
    </row>
    <row r="167" spans="1:8">
      <c r="A167" s="62" t="s">
        <v>198</v>
      </c>
      <c r="B167" s="36">
        <v>902</v>
      </c>
      <c r="C167" s="33" t="s">
        <v>193</v>
      </c>
      <c r="D167" s="33" t="s">
        <v>24</v>
      </c>
      <c r="E167" s="33" t="s">
        <v>271</v>
      </c>
      <c r="F167" s="33"/>
      <c r="G167" s="34">
        <f>G168</f>
        <v>0</v>
      </c>
      <c r="H167" s="34">
        <f>H168</f>
        <v>0</v>
      </c>
    </row>
    <row r="168" spans="1:8">
      <c r="A168" s="50" t="s">
        <v>199</v>
      </c>
      <c r="B168" s="36">
        <v>902</v>
      </c>
      <c r="C168" s="33" t="s">
        <v>193</v>
      </c>
      <c r="D168" s="33" t="s">
        <v>24</v>
      </c>
      <c r="E168" s="33" t="s">
        <v>271</v>
      </c>
      <c r="F168" s="33" t="s">
        <v>200</v>
      </c>
      <c r="G168" s="34">
        <f>G169</f>
        <v>0</v>
      </c>
      <c r="H168" s="34">
        <f>H169</f>
        <v>0</v>
      </c>
    </row>
    <row r="169" spans="1:8" ht="150">
      <c r="A169" s="86" t="s">
        <v>203</v>
      </c>
      <c r="B169" s="78">
        <v>902</v>
      </c>
      <c r="C169" s="73" t="s">
        <v>193</v>
      </c>
      <c r="D169" s="73" t="s">
        <v>24</v>
      </c>
      <c r="E169" s="33" t="s">
        <v>271</v>
      </c>
      <c r="F169" s="33" t="s">
        <v>202</v>
      </c>
      <c r="G169" s="74">
        <f>'Прил.6 Расходы'!F277</f>
        <v>0</v>
      </c>
      <c r="H169" s="74">
        <f>'Прил.6 Расходы'!G277</f>
        <v>0</v>
      </c>
    </row>
    <row r="170" spans="1:8" ht="60">
      <c r="A170" s="86" t="s">
        <v>204</v>
      </c>
      <c r="B170" s="78">
        <v>902</v>
      </c>
      <c r="C170" s="73" t="s">
        <v>193</v>
      </c>
      <c r="D170" s="73" t="s">
        <v>26</v>
      </c>
      <c r="E170" s="33" t="s">
        <v>216</v>
      </c>
      <c r="F170" s="73" t="s">
        <v>206</v>
      </c>
      <c r="G170" s="74">
        <f>'Прил.6 Расходы'!F279</f>
        <v>0</v>
      </c>
      <c r="H170" s="74">
        <f>'Прил.6 Расходы'!G279</f>
        <v>0</v>
      </c>
    </row>
    <row r="171" spans="1:8">
      <c r="A171" s="32" t="s">
        <v>279</v>
      </c>
      <c r="B171" s="78">
        <v>902</v>
      </c>
      <c r="C171" s="73" t="s">
        <v>193</v>
      </c>
      <c r="D171" s="73" t="s">
        <v>33</v>
      </c>
      <c r="E171" s="73"/>
      <c r="F171" s="73"/>
      <c r="G171" s="74">
        <f>'Прил.6 Расходы'!F280</f>
        <v>0</v>
      </c>
      <c r="H171" s="74">
        <f>'Прил.6 Расходы'!G280</f>
        <v>0</v>
      </c>
    </row>
    <row r="172" spans="1:8" ht="53.25" customHeight="1">
      <c r="A172" s="29" t="s">
        <v>345</v>
      </c>
      <c r="B172" s="71">
        <v>902</v>
      </c>
      <c r="C172" s="30"/>
      <c r="D172" s="30"/>
      <c r="E172" s="30"/>
      <c r="F172" s="30"/>
      <c r="G172" s="59">
        <f>G173+G211+G216</f>
        <v>378766200</v>
      </c>
      <c r="H172" s="59">
        <f>H173+H211+H216</f>
        <v>366006600</v>
      </c>
    </row>
    <row r="173" spans="1:8">
      <c r="A173" s="32" t="s">
        <v>124</v>
      </c>
      <c r="B173" s="36">
        <v>902</v>
      </c>
      <c r="C173" s="53" t="s">
        <v>68</v>
      </c>
      <c r="D173" s="53"/>
      <c r="E173" s="53"/>
      <c r="F173" s="53"/>
      <c r="G173" s="89">
        <f>G174+G181</f>
        <v>350940800</v>
      </c>
      <c r="H173" s="89">
        <f>H174+H181</f>
        <v>338190400</v>
      </c>
    </row>
    <row r="174" spans="1:8">
      <c r="A174" s="32" t="s">
        <v>291</v>
      </c>
      <c r="B174" s="36"/>
      <c r="C174" s="33" t="s">
        <v>68</v>
      </c>
      <c r="D174" s="33" t="s">
        <v>24</v>
      </c>
      <c r="E174" s="33"/>
      <c r="F174" s="53"/>
      <c r="G174" s="60">
        <f>G175+G176+G177+G178+G179+G180</f>
        <v>90450100</v>
      </c>
      <c r="H174" s="60">
        <f>H175+H176+H177+H178+H179+H180</f>
        <v>89065300</v>
      </c>
    </row>
    <row r="175" spans="1:8" ht="30">
      <c r="A175" s="32" t="s">
        <v>244</v>
      </c>
      <c r="B175" s="36">
        <v>902</v>
      </c>
      <c r="C175" s="33" t="s">
        <v>68</v>
      </c>
      <c r="D175" s="33" t="s">
        <v>24</v>
      </c>
      <c r="E175" s="33" t="s">
        <v>245</v>
      </c>
      <c r="F175" s="53"/>
      <c r="G175" s="60">
        <f>'Прил.6 Расходы'!F147</f>
        <v>0</v>
      </c>
      <c r="H175" s="60">
        <f>'Прил.6 Расходы'!G147</f>
        <v>0</v>
      </c>
    </row>
    <row r="176" spans="1:8" ht="30">
      <c r="A176" s="36" t="s">
        <v>227</v>
      </c>
      <c r="B176" s="36">
        <v>902</v>
      </c>
      <c r="C176" s="33" t="s">
        <v>68</v>
      </c>
      <c r="D176" s="33" t="s">
        <v>24</v>
      </c>
      <c r="E176" s="33" t="s">
        <v>290</v>
      </c>
      <c r="F176" s="53"/>
      <c r="G176" s="60">
        <f>'Прил.6 Расходы'!F152</f>
        <v>52427700</v>
      </c>
      <c r="H176" s="60">
        <f>'Прил.6 Расходы'!G152</f>
        <v>52427700</v>
      </c>
    </row>
    <row r="177" spans="1:8">
      <c r="A177" s="32" t="s">
        <v>125</v>
      </c>
      <c r="B177" s="36">
        <v>902</v>
      </c>
      <c r="C177" s="33" t="s">
        <v>68</v>
      </c>
      <c r="D177" s="33" t="s">
        <v>24</v>
      </c>
      <c r="E177" s="33" t="s">
        <v>225</v>
      </c>
      <c r="F177" s="53"/>
      <c r="G177" s="60">
        <f>'Прил.6 Расходы'!F149</f>
        <v>37193100</v>
      </c>
      <c r="H177" s="60">
        <f>'Прил.6 Расходы'!G149</f>
        <v>35883700</v>
      </c>
    </row>
    <row r="178" spans="1:8" ht="165">
      <c r="A178" s="32" t="s">
        <v>281</v>
      </c>
      <c r="B178" s="36">
        <v>902</v>
      </c>
      <c r="C178" s="33" t="s">
        <v>68</v>
      </c>
      <c r="D178" s="33" t="s">
        <v>24</v>
      </c>
      <c r="E178" s="33" t="s">
        <v>289</v>
      </c>
      <c r="F178" s="33" t="s">
        <v>305</v>
      </c>
      <c r="G178" s="60">
        <f>'Прил.6 Расходы'!F150</f>
        <v>0</v>
      </c>
      <c r="H178" s="60">
        <f>'Прил.6 Расходы'!G150</f>
        <v>0</v>
      </c>
    </row>
    <row r="179" spans="1:8" ht="210">
      <c r="A179" s="32" t="s">
        <v>369</v>
      </c>
      <c r="B179" s="36">
        <v>902</v>
      </c>
      <c r="C179" s="33" t="s">
        <v>68</v>
      </c>
      <c r="D179" s="33" t="s">
        <v>24</v>
      </c>
      <c r="E179" s="33" t="s">
        <v>537</v>
      </c>
      <c r="F179" s="33" t="s">
        <v>133</v>
      </c>
      <c r="G179" s="60">
        <f>'Прил.6 Расходы'!F151</f>
        <v>829300</v>
      </c>
      <c r="H179" s="60">
        <f>'Прил.6 Расходы'!G151</f>
        <v>753900</v>
      </c>
    </row>
    <row r="180" spans="1:8" ht="15.75">
      <c r="A180" s="42" t="s">
        <v>294</v>
      </c>
      <c r="B180" s="78">
        <v>902</v>
      </c>
      <c r="C180" s="33" t="s">
        <v>68</v>
      </c>
      <c r="D180" s="33" t="s">
        <v>24</v>
      </c>
      <c r="E180" s="33" t="s">
        <v>280</v>
      </c>
      <c r="F180" s="73"/>
      <c r="G180" s="60">
        <f>'Прил.6 Расходы'!F153</f>
        <v>0</v>
      </c>
      <c r="H180" s="60">
        <f>'Прил.6 Расходы'!G153</f>
        <v>0</v>
      </c>
    </row>
    <row r="181" spans="1:8">
      <c r="A181" s="32" t="s">
        <v>126</v>
      </c>
      <c r="B181" s="36">
        <v>902</v>
      </c>
      <c r="C181" s="33" t="s">
        <v>68</v>
      </c>
      <c r="D181" s="33" t="s">
        <v>26</v>
      </c>
      <c r="E181" s="33"/>
      <c r="F181" s="33"/>
      <c r="G181" s="60">
        <f t="shared" ref="G181:H183" si="5">G182</f>
        <v>260490700</v>
      </c>
      <c r="H181" s="60">
        <f t="shared" si="5"/>
        <v>249125100</v>
      </c>
    </row>
    <row r="182" spans="1:8" ht="45">
      <c r="A182" s="32" t="s">
        <v>127</v>
      </c>
      <c r="B182" s="36">
        <v>902</v>
      </c>
      <c r="C182" s="33" t="s">
        <v>68</v>
      </c>
      <c r="D182" s="33" t="s">
        <v>26</v>
      </c>
      <c r="E182" s="33"/>
      <c r="F182" s="33"/>
      <c r="G182" s="60">
        <f t="shared" si="5"/>
        <v>260490700</v>
      </c>
      <c r="H182" s="60">
        <f t="shared" si="5"/>
        <v>249125100</v>
      </c>
    </row>
    <row r="183" spans="1:8" ht="45">
      <c r="A183" s="32" t="s">
        <v>129</v>
      </c>
      <c r="B183" s="36">
        <v>902</v>
      </c>
      <c r="C183" s="33" t="s">
        <v>68</v>
      </c>
      <c r="D183" s="33" t="s">
        <v>26</v>
      </c>
      <c r="E183" s="33"/>
      <c r="F183" s="33"/>
      <c r="G183" s="34">
        <f t="shared" si="5"/>
        <v>260490700</v>
      </c>
      <c r="H183" s="34">
        <f t="shared" si="5"/>
        <v>249125100</v>
      </c>
    </row>
    <row r="184" spans="1:8">
      <c r="A184" s="32"/>
      <c r="B184" s="36">
        <v>902</v>
      </c>
      <c r="C184" s="33" t="s">
        <v>68</v>
      </c>
      <c r="D184" s="33" t="s">
        <v>26</v>
      </c>
      <c r="E184" s="33"/>
      <c r="F184" s="33"/>
      <c r="G184" s="34">
        <f>G185+G187+G189+G188+G190+G191+G192+G194+G193+G186</f>
        <v>260490700</v>
      </c>
      <c r="H184" s="34">
        <f>H185+H187+H189+H188+H190+H191+H192+H194+H193</f>
        <v>249125100</v>
      </c>
    </row>
    <row r="185" spans="1:8">
      <c r="A185" s="77" t="s">
        <v>125</v>
      </c>
      <c r="B185" s="78">
        <v>902</v>
      </c>
      <c r="C185" s="73" t="s">
        <v>68</v>
      </c>
      <c r="D185" s="73" t="s">
        <v>26</v>
      </c>
      <c r="E185" s="33" t="s">
        <v>452</v>
      </c>
      <c r="F185" s="73"/>
      <c r="G185" s="74">
        <f>'Прил.6 Расходы'!F158</f>
        <v>157983500</v>
      </c>
      <c r="H185" s="74">
        <f>'Прил.6 Расходы'!G158</f>
        <v>152419000</v>
      </c>
    </row>
    <row r="186" spans="1:8">
      <c r="A186" s="77"/>
      <c r="B186" s="78"/>
      <c r="C186" s="73"/>
      <c r="D186" s="73"/>
      <c r="E186" s="33"/>
      <c r="F186" s="73"/>
      <c r="G186" s="74">
        <f>'Прил.6 Расходы'!F182</f>
        <v>0</v>
      </c>
      <c r="H186" s="74"/>
    </row>
    <row r="187" spans="1:8" ht="30">
      <c r="A187" s="36" t="s">
        <v>292</v>
      </c>
      <c r="B187" s="78">
        <v>902</v>
      </c>
      <c r="C187" s="73" t="s">
        <v>68</v>
      </c>
      <c r="D187" s="73" t="s">
        <v>26</v>
      </c>
      <c r="E187" s="33" t="s">
        <v>131</v>
      </c>
      <c r="F187" s="73" t="s">
        <v>128</v>
      </c>
      <c r="G187" s="74">
        <f>'Прил.6 Расходы'!F160</f>
        <v>97023800</v>
      </c>
      <c r="H187" s="74">
        <f>'Прил.6 Расходы'!G160</f>
        <v>91756100</v>
      </c>
    </row>
    <row r="188" spans="1:8">
      <c r="A188" s="32" t="s">
        <v>279</v>
      </c>
      <c r="B188" s="78">
        <v>902</v>
      </c>
      <c r="C188" s="73" t="s">
        <v>68</v>
      </c>
      <c r="D188" s="73" t="s">
        <v>26</v>
      </c>
      <c r="E188" s="33" t="s">
        <v>280</v>
      </c>
      <c r="F188" s="73"/>
      <c r="G188" s="74">
        <f>'Прил.6 Расходы'!F161</f>
        <v>2906000</v>
      </c>
      <c r="H188" s="74">
        <f>'Прил.6 Расходы'!G161</f>
        <v>2469000</v>
      </c>
    </row>
    <row r="189" spans="1:8" ht="30">
      <c r="A189" s="77" t="s">
        <v>132</v>
      </c>
      <c r="B189" s="78">
        <v>902</v>
      </c>
      <c r="C189" s="73" t="s">
        <v>68</v>
      </c>
      <c r="D189" s="73" t="s">
        <v>26</v>
      </c>
      <c r="E189" s="33" t="s">
        <v>239</v>
      </c>
      <c r="F189" s="73" t="s">
        <v>133</v>
      </c>
      <c r="G189" s="74">
        <f>'Прил.6 Расходы'!F162</f>
        <v>562800</v>
      </c>
      <c r="H189" s="74">
        <f>'Прил.6 Расходы'!G162</f>
        <v>562800</v>
      </c>
    </row>
    <row r="190" spans="1:8" ht="210">
      <c r="A190" s="62" t="s">
        <v>370</v>
      </c>
      <c r="B190" s="78">
        <v>902</v>
      </c>
      <c r="C190" s="33" t="s">
        <v>68</v>
      </c>
      <c r="D190" s="33" t="s">
        <v>26</v>
      </c>
      <c r="E190" s="33" t="s">
        <v>536</v>
      </c>
      <c r="F190" s="33" t="s">
        <v>133</v>
      </c>
      <c r="G190" s="74">
        <f>'Прил.6 Расходы'!F159</f>
        <v>617300</v>
      </c>
      <c r="H190" s="74">
        <f>'Прил.6 Расходы'!G159</f>
        <v>599100</v>
      </c>
    </row>
    <row r="191" spans="1:8" ht="30">
      <c r="A191" s="32" t="s">
        <v>367</v>
      </c>
      <c r="B191" s="78">
        <v>902</v>
      </c>
      <c r="C191" s="33" t="s">
        <v>68</v>
      </c>
      <c r="D191" s="33" t="s">
        <v>26</v>
      </c>
      <c r="E191" s="33" t="s">
        <v>366</v>
      </c>
      <c r="F191" s="33" t="s">
        <v>133</v>
      </c>
      <c r="G191" s="74">
        <f>'Прил.6 Расходы'!F163</f>
        <v>381200</v>
      </c>
      <c r="H191" s="74">
        <f>'Прил.6 Расходы'!G163</f>
        <v>381200</v>
      </c>
    </row>
    <row r="192" spans="1:8" ht="30">
      <c r="A192" s="32" t="s">
        <v>306</v>
      </c>
      <c r="B192" s="78">
        <v>902</v>
      </c>
      <c r="C192" s="33" t="s">
        <v>68</v>
      </c>
      <c r="D192" s="33" t="s">
        <v>26</v>
      </c>
      <c r="E192" s="33" t="s">
        <v>308</v>
      </c>
      <c r="F192" s="33" t="s">
        <v>133</v>
      </c>
      <c r="G192" s="74">
        <f>'Прил.6 Расходы'!F164</f>
        <v>0</v>
      </c>
      <c r="H192" s="74">
        <f>'Прил.6 Расходы'!G164</f>
        <v>0</v>
      </c>
    </row>
    <row r="193" spans="1:8" ht="30">
      <c r="A193" s="32" t="s">
        <v>321</v>
      </c>
      <c r="B193" s="78">
        <v>902</v>
      </c>
      <c r="C193" s="33" t="s">
        <v>68</v>
      </c>
      <c r="D193" s="33" t="s">
        <v>26</v>
      </c>
      <c r="E193" s="33" t="s">
        <v>368</v>
      </c>
      <c r="F193" s="33" t="s">
        <v>133</v>
      </c>
      <c r="G193" s="74">
        <f>'Прил.6 Расходы'!F165</f>
        <v>1016100</v>
      </c>
      <c r="H193" s="74">
        <f>'Прил.6 Расходы'!G165</f>
        <v>937900</v>
      </c>
    </row>
    <row r="194" spans="1:8">
      <c r="A194" s="32" t="s">
        <v>307</v>
      </c>
      <c r="B194" s="78">
        <v>902</v>
      </c>
      <c r="C194" s="33" t="s">
        <v>68</v>
      </c>
      <c r="D194" s="33" t="s">
        <v>26</v>
      </c>
      <c r="E194" s="33" t="s">
        <v>309</v>
      </c>
      <c r="F194" s="33" t="s">
        <v>133</v>
      </c>
      <c r="G194" s="74">
        <f>'Прил.6 Расходы'!F166</f>
        <v>0</v>
      </c>
      <c r="H194" s="74">
        <f>'Прил.6 Расходы'!G166</f>
        <v>0</v>
      </c>
    </row>
    <row r="195" spans="1:8" ht="57">
      <c r="A195" s="29" t="s">
        <v>346</v>
      </c>
      <c r="B195" s="71">
        <v>902</v>
      </c>
      <c r="C195" s="30" t="s">
        <v>68</v>
      </c>
      <c r="D195" s="30" t="s">
        <v>33</v>
      </c>
      <c r="E195" s="30"/>
      <c r="F195" s="30"/>
      <c r="G195" s="59">
        <f>G196+G201+G202+G210</f>
        <v>7072500</v>
      </c>
      <c r="H195" s="59">
        <f>H196+H201+H202+H210</f>
        <v>7072500</v>
      </c>
    </row>
    <row r="196" spans="1:8" ht="30">
      <c r="A196" s="32" t="s">
        <v>134</v>
      </c>
      <c r="B196" s="36">
        <v>902</v>
      </c>
      <c r="C196" s="33" t="s">
        <v>68</v>
      </c>
      <c r="D196" s="33" t="s">
        <v>33</v>
      </c>
      <c r="E196" s="33" t="s">
        <v>135</v>
      </c>
      <c r="F196" s="33"/>
      <c r="G196" s="60">
        <f t="shared" ref="G196:H197" si="6">G197</f>
        <v>4328724</v>
      </c>
      <c r="H196" s="60">
        <f t="shared" si="6"/>
        <v>4237084</v>
      </c>
    </row>
    <row r="197" spans="1:8" ht="45">
      <c r="A197" s="32" t="s">
        <v>129</v>
      </c>
      <c r="B197" s="36">
        <v>902</v>
      </c>
      <c r="C197" s="33" t="s">
        <v>68</v>
      </c>
      <c r="D197" s="33" t="s">
        <v>33</v>
      </c>
      <c r="E197" s="33" t="s">
        <v>135</v>
      </c>
      <c r="F197" s="33"/>
      <c r="G197" s="34">
        <f t="shared" si="6"/>
        <v>4328724</v>
      </c>
      <c r="H197" s="34">
        <f t="shared" si="6"/>
        <v>4237084</v>
      </c>
    </row>
    <row r="198" spans="1:8">
      <c r="A198" s="32"/>
      <c r="B198" s="36">
        <v>902</v>
      </c>
      <c r="C198" s="33" t="s">
        <v>68</v>
      </c>
      <c r="D198" s="33" t="s">
        <v>33</v>
      </c>
      <c r="E198" s="33" t="s">
        <v>135</v>
      </c>
      <c r="F198" s="33"/>
      <c r="G198" s="34">
        <f>G199+G200</f>
        <v>4328724</v>
      </c>
      <c r="H198" s="34">
        <f>H199+H200</f>
        <v>4237084</v>
      </c>
    </row>
    <row r="199" spans="1:8">
      <c r="A199" s="77" t="s">
        <v>136</v>
      </c>
      <c r="B199" s="78">
        <v>902</v>
      </c>
      <c r="C199" s="73" t="s">
        <v>68</v>
      </c>
      <c r="D199" s="73" t="s">
        <v>33</v>
      </c>
      <c r="E199" s="33" t="s">
        <v>135</v>
      </c>
      <c r="F199" s="73"/>
      <c r="G199" s="74">
        <f>'Прил.6 Расходы'!F170</f>
        <v>3945300</v>
      </c>
      <c r="H199" s="74">
        <f>'Прил.6 Расходы'!G170</f>
        <v>3945300</v>
      </c>
    </row>
    <row r="200" spans="1:8">
      <c r="A200" s="77" t="s">
        <v>137</v>
      </c>
      <c r="B200" s="78">
        <v>902</v>
      </c>
      <c r="C200" s="73" t="s">
        <v>68</v>
      </c>
      <c r="D200" s="73" t="s">
        <v>33</v>
      </c>
      <c r="E200" s="33" t="s">
        <v>135</v>
      </c>
      <c r="F200" s="73"/>
      <c r="G200" s="74">
        <f>'Прил.6 Расходы'!F171</f>
        <v>383424</v>
      </c>
      <c r="H200" s="74">
        <f>'Прил.6 Расходы'!G171</f>
        <v>291784</v>
      </c>
    </row>
    <row r="201" spans="1:8">
      <c r="A201" s="32" t="s">
        <v>279</v>
      </c>
      <c r="B201" s="78">
        <v>902</v>
      </c>
      <c r="C201" s="73" t="s">
        <v>68</v>
      </c>
      <c r="D201" s="73" t="s">
        <v>33</v>
      </c>
      <c r="E201" s="33" t="s">
        <v>280</v>
      </c>
      <c r="F201" s="33"/>
      <c r="G201" s="34">
        <f>'Прил.6 Расходы'!F172</f>
        <v>0</v>
      </c>
      <c r="H201" s="34">
        <f>'Прил.6 Расходы'!G172</f>
        <v>0</v>
      </c>
    </row>
    <row r="202" spans="1:8" ht="94.5" customHeight="1">
      <c r="A202" s="32" t="s">
        <v>328</v>
      </c>
      <c r="B202" s="78">
        <v>902</v>
      </c>
      <c r="C202" s="73" t="s">
        <v>68</v>
      </c>
      <c r="D202" s="73" t="s">
        <v>33</v>
      </c>
      <c r="E202" s="33" t="s">
        <v>329</v>
      </c>
      <c r="F202" s="33"/>
      <c r="G202" s="34">
        <f>G203+G206+G207+G208+G209</f>
        <v>2743776</v>
      </c>
      <c r="H202" s="34">
        <f>H203+H206+H207+H208+H209</f>
        <v>2835416</v>
      </c>
    </row>
    <row r="203" spans="1:8" ht="90">
      <c r="A203" s="32" t="s">
        <v>328</v>
      </c>
      <c r="B203" s="78">
        <v>902</v>
      </c>
      <c r="C203" s="73" t="s">
        <v>68</v>
      </c>
      <c r="D203" s="73" t="s">
        <v>33</v>
      </c>
      <c r="E203" s="33" t="s">
        <v>329</v>
      </c>
      <c r="F203" s="33"/>
      <c r="G203" s="60">
        <f>'Прил.6 Расходы'!F174</f>
        <v>2525146</v>
      </c>
      <c r="H203" s="60">
        <f>'Прил.6 Расходы'!G174</f>
        <v>2607764</v>
      </c>
    </row>
    <row r="204" spans="1:8">
      <c r="A204" s="32" t="s">
        <v>137</v>
      </c>
      <c r="B204" s="78">
        <v>902</v>
      </c>
      <c r="C204" s="73" t="s">
        <v>68</v>
      </c>
      <c r="D204" s="73" t="s">
        <v>33</v>
      </c>
      <c r="E204" s="33" t="s">
        <v>329</v>
      </c>
      <c r="F204" s="33" t="s">
        <v>494</v>
      </c>
      <c r="G204" s="60">
        <f>'Прил.6 Расходы'!F175</f>
        <v>2251690</v>
      </c>
      <c r="H204" s="60">
        <f>'Прил.6 Расходы'!G175</f>
        <v>2334308</v>
      </c>
    </row>
    <row r="205" spans="1:8" ht="30">
      <c r="A205" s="32" t="s">
        <v>330</v>
      </c>
      <c r="B205" s="78">
        <v>902</v>
      </c>
      <c r="C205" s="73" t="s">
        <v>68</v>
      </c>
      <c r="D205" s="73" t="s">
        <v>33</v>
      </c>
      <c r="E205" s="33" t="s">
        <v>329</v>
      </c>
      <c r="F205" s="33" t="s">
        <v>499</v>
      </c>
      <c r="G205" s="60">
        <f>'Прил.6 Расходы'!F176</f>
        <v>273456</v>
      </c>
      <c r="H205" s="60">
        <f>'Прил.6 Расходы'!G176</f>
        <v>273456</v>
      </c>
    </row>
    <row r="206" spans="1:8" ht="90">
      <c r="A206" s="32" t="s">
        <v>328</v>
      </c>
      <c r="B206" s="78">
        <v>902</v>
      </c>
      <c r="C206" s="73" t="s">
        <v>68</v>
      </c>
      <c r="D206" s="73" t="s">
        <v>33</v>
      </c>
      <c r="E206" s="33" t="s">
        <v>329</v>
      </c>
      <c r="F206" s="33" t="s">
        <v>495</v>
      </c>
      <c r="G206" s="60">
        <f>'Прил.6 Расходы'!F177</f>
        <v>193250</v>
      </c>
      <c r="H206" s="60">
        <f>'Прил.6 Расходы'!G177</f>
        <v>202212</v>
      </c>
    </row>
    <row r="207" spans="1:8" ht="90">
      <c r="A207" s="32" t="s">
        <v>328</v>
      </c>
      <c r="B207" s="78">
        <v>902</v>
      </c>
      <c r="C207" s="73" t="s">
        <v>68</v>
      </c>
      <c r="D207" s="73" t="s">
        <v>33</v>
      </c>
      <c r="E207" s="33" t="s">
        <v>329</v>
      </c>
      <c r="F207" s="33" t="s">
        <v>496</v>
      </c>
      <c r="G207" s="60">
        <f>'Прил.6 Расходы'!F178</f>
        <v>8460</v>
      </c>
      <c r="H207" s="60">
        <f>'Прил.6 Расходы'!G178</f>
        <v>8480</v>
      </c>
    </row>
    <row r="208" spans="1:8" ht="90">
      <c r="A208" s="32" t="s">
        <v>328</v>
      </c>
      <c r="B208" s="78">
        <v>902</v>
      </c>
      <c r="C208" s="73" t="s">
        <v>68</v>
      </c>
      <c r="D208" s="73" t="s">
        <v>33</v>
      </c>
      <c r="E208" s="33" t="s">
        <v>329</v>
      </c>
      <c r="F208" s="33" t="s">
        <v>497</v>
      </c>
      <c r="G208" s="34">
        <f>'Прил.6 Расходы'!F179</f>
        <v>8460</v>
      </c>
      <c r="H208" s="34">
        <f>'Прил.6 Расходы'!G179</f>
        <v>8480</v>
      </c>
    </row>
    <row r="209" spans="1:8" ht="90">
      <c r="A209" s="32" t="s">
        <v>328</v>
      </c>
      <c r="B209" s="78">
        <v>902</v>
      </c>
      <c r="C209" s="73" t="s">
        <v>68</v>
      </c>
      <c r="D209" s="73" t="s">
        <v>33</v>
      </c>
      <c r="E209" s="33" t="s">
        <v>329</v>
      </c>
      <c r="F209" s="33" t="s">
        <v>498</v>
      </c>
      <c r="G209" s="34">
        <f>'Прил.6 Расходы'!F180</f>
        <v>8460</v>
      </c>
      <c r="H209" s="34">
        <f>'Прил.6 Расходы'!G180</f>
        <v>8480</v>
      </c>
    </row>
    <row r="210" spans="1:8" ht="45">
      <c r="A210" s="32" t="s">
        <v>341</v>
      </c>
      <c r="B210" s="78">
        <v>902</v>
      </c>
      <c r="C210" s="73" t="s">
        <v>68</v>
      </c>
      <c r="D210" s="73" t="s">
        <v>33</v>
      </c>
      <c r="E210" s="33" t="s">
        <v>332</v>
      </c>
      <c r="F210" s="33" t="s">
        <v>133</v>
      </c>
      <c r="G210" s="34">
        <f>'Прил.6 Расходы'!F181</f>
        <v>0</v>
      </c>
      <c r="H210" s="34">
        <f>'Прил.6 Расходы'!G181</f>
        <v>0</v>
      </c>
    </row>
    <row r="211" spans="1:8" ht="30">
      <c r="A211" s="32" t="s">
        <v>139</v>
      </c>
      <c r="B211" s="36">
        <v>902</v>
      </c>
      <c r="C211" s="33" t="s">
        <v>68</v>
      </c>
      <c r="D211" s="33" t="s">
        <v>68</v>
      </c>
      <c r="E211" s="33"/>
      <c r="F211" s="33"/>
      <c r="G211" s="34">
        <f>G212+G215</f>
        <v>1238700</v>
      </c>
      <c r="H211" s="34">
        <f>H212+H215</f>
        <v>1238700</v>
      </c>
    </row>
    <row r="212" spans="1:8" ht="45">
      <c r="A212" s="32" t="s">
        <v>140</v>
      </c>
      <c r="B212" s="36">
        <v>902</v>
      </c>
      <c r="C212" s="33" t="s">
        <v>68</v>
      </c>
      <c r="D212" s="33" t="s">
        <v>68</v>
      </c>
      <c r="E212" s="33" t="s">
        <v>340</v>
      </c>
      <c r="F212" s="33"/>
      <c r="G212" s="34">
        <f t="shared" ref="G212:H213" si="7">G213</f>
        <v>150000</v>
      </c>
      <c r="H212" s="34">
        <f t="shared" si="7"/>
        <v>150000</v>
      </c>
    </row>
    <row r="213" spans="1:8">
      <c r="A213" s="90" t="s">
        <v>217</v>
      </c>
      <c r="B213" s="36">
        <v>902</v>
      </c>
      <c r="C213" s="33" t="s">
        <v>68</v>
      </c>
      <c r="D213" s="33" t="s">
        <v>68</v>
      </c>
      <c r="E213" s="33" t="s">
        <v>340</v>
      </c>
      <c r="F213" s="33"/>
      <c r="G213" s="34">
        <f t="shared" si="7"/>
        <v>150000</v>
      </c>
      <c r="H213" s="34">
        <f t="shared" si="7"/>
        <v>150000</v>
      </c>
    </row>
    <row r="214" spans="1:8">
      <c r="A214" s="77"/>
      <c r="B214" s="78">
        <v>902</v>
      </c>
      <c r="C214" s="73" t="s">
        <v>68</v>
      </c>
      <c r="D214" s="73" t="s">
        <v>68</v>
      </c>
      <c r="E214" s="33" t="s">
        <v>340</v>
      </c>
      <c r="F214" s="73"/>
      <c r="G214" s="74">
        <f>'Прил.6 Расходы'!F189</f>
        <v>150000</v>
      </c>
      <c r="H214" s="74">
        <f>'Прил.6 Расходы'!G189</f>
        <v>150000</v>
      </c>
    </row>
    <row r="215" spans="1:8" ht="47.25">
      <c r="A215" s="41" t="s">
        <v>339</v>
      </c>
      <c r="B215" s="78">
        <v>902</v>
      </c>
      <c r="C215" s="73" t="s">
        <v>68</v>
      </c>
      <c r="D215" s="73" t="s">
        <v>68</v>
      </c>
      <c r="E215" s="33" t="s">
        <v>246</v>
      </c>
      <c r="F215" s="73"/>
      <c r="G215" s="74">
        <f>'Прил.6 Расходы'!F188</f>
        <v>1088700</v>
      </c>
      <c r="H215" s="74">
        <f>'Прил.6 Расходы'!G188</f>
        <v>1088700</v>
      </c>
    </row>
    <row r="216" spans="1:8" ht="30">
      <c r="A216" s="32" t="s">
        <v>142</v>
      </c>
      <c r="B216" s="36">
        <v>902</v>
      </c>
      <c r="C216" s="33" t="s">
        <v>68</v>
      </c>
      <c r="D216" s="33" t="s">
        <v>97</v>
      </c>
      <c r="E216" s="33"/>
      <c r="F216" s="33"/>
      <c r="G216" s="34">
        <f>G217+G227</f>
        <v>26586700</v>
      </c>
      <c r="H216" s="34">
        <f>H217+H227</f>
        <v>26577500</v>
      </c>
    </row>
    <row r="217" spans="1:8" ht="60">
      <c r="A217" s="32" t="s">
        <v>143</v>
      </c>
      <c r="B217" s="36">
        <v>902</v>
      </c>
      <c r="C217" s="33" t="s">
        <v>68</v>
      </c>
      <c r="D217" s="33" t="s">
        <v>97</v>
      </c>
      <c r="E217" s="33"/>
      <c r="F217" s="33"/>
      <c r="G217" s="34">
        <f>G218</f>
        <v>20924400</v>
      </c>
      <c r="H217" s="34">
        <f>H218</f>
        <v>20915200</v>
      </c>
    </row>
    <row r="218" spans="1:8" ht="135">
      <c r="A218" s="32" t="s">
        <v>144</v>
      </c>
      <c r="B218" s="36">
        <v>902</v>
      </c>
      <c r="C218" s="33" t="s">
        <v>68</v>
      </c>
      <c r="D218" s="33" t="s">
        <v>97</v>
      </c>
      <c r="E218" s="33"/>
      <c r="F218" s="33"/>
      <c r="G218" s="34">
        <f>G219+G222+G223+G224+G225+G226</f>
        <v>20924400</v>
      </c>
      <c r="H218" s="34">
        <f>H219+H222+H223+H224+H225+H226</f>
        <v>20915200</v>
      </c>
    </row>
    <row r="219" spans="1:8">
      <c r="A219" s="77" t="s">
        <v>218</v>
      </c>
      <c r="B219" s="78">
        <v>902</v>
      </c>
      <c r="C219" s="73" t="s">
        <v>68</v>
      </c>
      <c r="D219" s="73" t="s">
        <v>97</v>
      </c>
      <c r="E219" s="33" t="s">
        <v>145</v>
      </c>
      <c r="F219" s="73"/>
      <c r="G219" s="74">
        <f>'Прил.6 Расходы'!F194</f>
        <v>15668500</v>
      </c>
      <c r="H219" s="74">
        <f>'Прил.6 Расходы'!G194</f>
        <v>15668500</v>
      </c>
    </row>
    <row r="220" spans="1:8">
      <c r="A220" s="91"/>
      <c r="B220" s="78"/>
      <c r="C220" s="73"/>
      <c r="D220" s="73"/>
      <c r="E220" s="73"/>
      <c r="F220" s="73"/>
      <c r="G220" s="74"/>
      <c r="H220" s="74"/>
    </row>
    <row r="221" spans="1:8">
      <c r="A221" s="72" t="s">
        <v>294</v>
      </c>
      <c r="B221" s="78">
        <v>902</v>
      </c>
      <c r="C221" s="33" t="s">
        <v>68</v>
      </c>
      <c r="D221" s="33" t="s">
        <v>97</v>
      </c>
      <c r="E221" s="33" t="s">
        <v>280</v>
      </c>
      <c r="F221" s="73"/>
      <c r="G221" s="88">
        <f>'Прил.6 Расходы'!F200</f>
        <v>0</v>
      </c>
      <c r="H221" s="88">
        <f>'Прил.6 Расходы'!G200</f>
        <v>0</v>
      </c>
    </row>
    <row r="222" spans="1:8" ht="30">
      <c r="A222" s="77" t="s">
        <v>338</v>
      </c>
      <c r="B222" s="78">
        <v>902</v>
      </c>
      <c r="C222" s="73" t="s">
        <v>68</v>
      </c>
      <c r="D222" s="73" t="s">
        <v>97</v>
      </c>
      <c r="E222" s="33" t="s">
        <v>35</v>
      </c>
      <c r="F222" s="73"/>
      <c r="G222" s="74">
        <f>'Прил.6 Расходы'!F196</f>
        <v>4084700</v>
      </c>
      <c r="H222" s="74">
        <f>'Прил.6 Расходы'!G196</f>
        <v>4076500</v>
      </c>
    </row>
    <row r="223" spans="1:8" ht="30">
      <c r="A223" s="72" t="s">
        <v>146</v>
      </c>
      <c r="B223" s="78">
        <v>902</v>
      </c>
      <c r="C223" s="73" t="s">
        <v>68</v>
      </c>
      <c r="D223" s="73" t="s">
        <v>97</v>
      </c>
      <c r="E223" s="73" t="s">
        <v>343</v>
      </c>
      <c r="F223" s="73"/>
      <c r="G223" s="74">
        <f>'Прил.6 Расходы'!F197</f>
        <v>1075200</v>
      </c>
      <c r="H223" s="74">
        <f>'Прил.6 Расходы'!G197</f>
        <v>1077500</v>
      </c>
    </row>
    <row r="224" spans="1:8">
      <c r="A224" s="91" t="s">
        <v>132</v>
      </c>
      <c r="B224" s="78">
        <v>902</v>
      </c>
      <c r="C224" s="73" t="s">
        <v>68</v>
      </c>
      <c r="D224" s="73" t="s">
        <v>97</v>
      </c>
      <c r="E224" s="33" t="s">
        <v>267</v>
      </c>
      <c r="F224" s="73"/>
      <c r="G224" s="74">
        <f>'Прил.6 Расходы'!F198</f>
        <v>96000</v>
      </c>
      <c r="H224" s="74">
        <f>'Прил.6 Расходы'!G198</f>
        <v>92700</v>
      </c>
    </row>
    <row r="225" spans="1:8" ht="45">
      <c r="A225" s="62" t="s">
        <v>457</v>
      </c>
      <c r="B225" s="78">
        <v>902</v>
      </c>
      <c r="C225" s="33" t="s">
        <v>68</v>
      </c>
      <c r="D225" s="33" t="s">
        <v>97</v>
      </c>
      <c r="E225" s="33" t="s">
        <v>458</v>
      </c>
      <c r="F225" s="33" t="s">
        <v>133</v>
      </c>
      <c r="G225" s="74">
        <f>'Прил.6 Расходы'!F199</f>
        <v>0</v>
      </c>
      <c r="H225" s="74">
        <f>'Прил.6 Расходы'!G199</f>
        <v>0</v>
      </c>
    </row>
    <row r="226" spans="1:8" ht="60">
      <c r="A226" s="62" t="s">
        <v>459</v>
      </c>
      <c r="B226" s="78">
        <v>902</v>
      </c>
      <c r="C226" s="33" t="s">
        <v>68</v>
      </c>
      <c r="D226" s="33" t="s">
        <v>97</v>
      </c>
      <c r="E226" s="33" t="s">
        <v>460</v>
      </c>
      <c r="F226" s="33" t="s">
        <v>133</v>
      </c>
      <c r="G226" s="74">
        <f>'Прил.6 Расходы'!F200</f>
        <v>0</v>
      </c>
      <c r="H226" s="74">
        <f>'Прил.6 Расходы'!G200</f>
        <v>0</v>
      </c>
    </row>
    <row r="227" spans="1:8">
      <c r="A227" s="32" t="s">
        <v>114</v>
      </c>
      <c r="B227" s="36">
        <v>902</v>
      </c>
      <c r="C227" s="33" t="s">
        <v>68</v>
      </c>
      <c r="D227" s="33" t="s">
        <v>97</v>
      </c>
      <c r="E227" s="33"/>
      <c r="F227" s="33"/>
      <c r="G227" s="34">
        <f>G228</f>
        <v>5662300</v>
      </c>
      <c r="H227" s="34">
        <f>H228</f>
        <v>5662300</v>
      </c>
    </row>
    <row r="228" spans="1:8" ht="63">
      <c r="A228" s="41" t="s">
        <v>481</v>
      </c>
      <c r="B228" s="78">
        <v>902</v>
      </c>
      <c r="C228" s="73" t="s">
        <v>68</v>
      </c>
      <c r="D228" s="73" t="s">
        <v>97</v>
      </c>
      <c r="E228" s="33" t="s">
        <v>147</v>
      </c>
      <c r="F228" s="73"/>
      <c r="G228" s="74">
        <f>'Прил.6 Расходы'!F202</f>
        <v>5662300</v>
      </c>
      <c r="H228" s="74">
        <f>'Прил.6 Расходы'!G202</f>
        <v>5662300</v>
      </c>
    </row>
    <row r="229" spans="1:8" ht="42.75">
      <c r="A229" s="92" t="s">
        <v>347</v>
      </c>
      <c r="B229" s="71">
        <v>902</v>
      </c>
      <c r="C229" s="30"/>
      <c r="D229" s="30"/>
      <c r="E229" s="30"/>
      <c r="F229" s="30"/>
      <c r="G229" s="59">
        <f>G230</f>
        <v>46151700</v>
      </c>
      <c r="H229" s="59">
        <f>H230</f>
        <v>46151700</v>
      </c>
    </row>
    <row r="230" spans="1:8" ht="57">
      <c r="A230" s="75" t="s">
        <v>148</v>
      </c>
      <c r="B230" s="36">
        <v>902</v>
      </c>
      <c r="C230" s="53" t="s">
        <v>104</v>
      </c>
      <c r="D230" s="53"/>
      <c r="E230" s="53"/>
      <c r="F230" s="53"/>
      <c r="G230" s="89">
        <f>G231</f>
        <v>46151700</v>
      </c>
      <c r="H230" s="89">
        <f>H231</f>
        <v>46151700</v>
      </c>
    </row>
    <row r="231" spans="1:8">
      <c r="A231" s="32" t="s">
        <v>149</v>
      </c>
      <c r="B231" s="36">
        <v>902</v>
      </c>
      <c r="C231" s="33" t="s">
        <v>104</v>
      </c>
      <c r="D231" s="33" t="s">
        <v>24</v>
      </c>
      <c r="E231" s="33"/>
      <c r="F231" s="33"/>
      <c r="G231" s="34">
        <f>G233+G237+G240+G243</f>
        <v>46151700</v>
      </c>
      <c r="H231" s="34">
        <f>H233+H237+H240+H243</f>
        <v>46151700</v>
      </c>
    </row>
    <row r="232" spans="1:8" ht="60">
      <c r="A232" s="32" t="s">
        <v>150</v>
      </c>
      <c r="B232" s="36">
        <v>902</v>
      </c>
      <c r="C232" s="33" t="s">
        <v>104</v>
      </c>
      <c r="D232" s="33" t="s">
        <v>24</v>
      </c>
      <c r="E232" s="33"/>
      <c r="F232" s="33"/>
      <c r="G232" s="34">
        <f>G234+G233</f>
        <v>500000</v>
      </c>
      <c r="H232" s="34">
        <f>H234+H233</f>
        <v>500000</v>
      </c>
    </row>
    <row r="233" spans="1:8" ht="63">
      <c r="A233" s="41" t="s">
        <v>482</v>
      </c>
      <c r="B233" s="78">
        <v>902</v>
      </c>
      <c r="C233" s="73" t="s">
        <v>104</v>
      </c>
      <c r="D233" s="73" t="s">
        <v>24</v>
      </c>
      <c r="E233" s="33" t="s">
        <v>260</v>
      </c>
      <c r="F233" s="73" t="s">
        <v>133</v>
      </c>
      <c r="G233" s="74">
        <f>'Прил.6 Расходы'!F207</f>
        <v>500000</v>
      </c>
      <c r="H233" s="74">
        <f>'Прил.6 Расходы'!G207</f>
        <v>500000</v>
      </c>
    </row>
    <row r="234" spans="1:8" ht="45">
      <c r="A234" s="32" t="s">
        <v>129</v>
      </c>
      <c r="B234" s="36">
        <v>902</v>
      </c>
      <c r="C234" s="33" t="s">
        <v>104</v>
      </c>
      <c r="D234" s="33" t="s">
        <v>24</v>
      </c>
      <c r="E234" s="33" t="s">
        <v>151</v>
      </c>
      <c r="F234" s="33"/>
      <c r="G234" s="34"/>
      <c r="H234" s="34"/>
    </row>
    <row r="235" spans="1:8">
      <c r="A235" s="77"/>
      <c r="B235" s="78"/>
      <c r="C235" s="73"/>
      <c r="D235" s="73"/>
      <c r="E235" s="33"/>
      <c r="F235" s="73"/>
      <c r="G235" s="74"/>
      <c r="H235" s="74"/>
    </row>
    <row r="236" spans="1:8">
      <c r="A236" s="32"/>
      <c r="B236" s="36"/>
      <c r="C236" s="33"/>
      <c r="D236" s="33"/>
      <c r="E236" s="33"/>
      <c r="F236" s="33"/>
      <c r="G236" s="34"/>
      <c r="H236" s="34"/>
    </row>
    <row r="237" spans="1:8" ht="30">
      <c r="A237" s="77" t="s">
        <v>219</v>
      </c>
      <c r="B237" s="78">
        <v>902</v>
      </c>
      <c r="C237" s="73" t="s">
        <v>104</v>
      </c>
      <c r="D237" s="73" t="s">
        <v>24</v>
      </c>
      <c r="E237" s="33" t="s">
        <v>151</v>
      </c>
      <c r="F237" s="73"/>
      <c r="G237" s="74">
        <f>'Прил.6 Расходы'!F210</f>
        <v>23931900</v>
      </c>
      <c r="H237" s="74">
        <f>'Прил.6 Расходы'!G210</f>
        <v>23931900</v>
      </c>
    </row>
    <row r="238" spans="1:8" ht="30">
      <c r="A238" s="32" t="s">
        <v>152</v>
      </c>
      <c r="B238" s="36">
        <v>902</v>
      </c>
      <c r="C238" s="33" t="s">
        <v>104</v>
      </c>
      <c r="D238" s="33" t="s">
        <v>24</v>
      </c>
      <c r="E238" s="33" t="s">
        <v>153</v>
      </c>
      <c r="F238" s="33"/>
      <c r="G238" s="34">
        <f>G239</f>
        <v>1505800</v>
      </c>
      <c r="H238" s="34">
        <f>H239</f>
        <v>1505800</v>
      </c>
    </row>
    <row r="239" spans="1:8" ht="45">
      <c r="A239" s="32" t="s">
        <v>129</v>
      </c>
      <c r="B239" s="36">
        <v>902</v>
      </c>
      <c r="C239" s="33" t="s">
        <v>104</v>
      </c>
      <c r="D239" s="33" t="s">
        <v>24</v>
      </c>
      <c r="E239" s="33" t="s">
        <v>153</v>
      </c>
      <c r="F239" s="33"/>
      <c r="G239" s="34">
        <f>G240</f>
        <v>1505800</v>
      </c>
      <c r="H239" s="34">
        <f>H240</f>
        <v>1505800</v>
      </c>
    </row>
    <row r="240" spans="1:8">
      <c r="A240" s="77"/>
      <c r="B240" s="78">
        <v>902</v>
      </c>
      <c r="C240" s="73" t="s">
        <v>104</v>
      </c>
      <c r="D240" s="73" t="s">
        <v>24</v>
      </c>
      <c r="E240" s="33" t="s">
        <v>153</v>
      </c>
      <c r="F240" s="73"/>
      <c r="G240" s="74">
        <f>'Прил.6 Расходы'!F214</f>
        <v>1505800</v>
      </c>
      <c r="H240" s="74">
        <f>'Прил.6 Расходы'!G214</f>
        <v>1505800</v>
      </c>
    </row>
    <row r="241" spans="1:8">
      <c r="A241" s="32" t="s">
        <v>154</v>
      </c>
      <c r="B241" s="36">
        <v>902</v>
      </c>
      <c r="C241" s="33" t="s">
        <v>104</v>
      </c>
      <c r="D241" s="33" t="s">
        <v>24</v>
      </c>
      <c r="E241" s="33" t="s">
        <v>155</v>
      </c>
      <c r="F241" s="33"/>
      <c r="G241" s="34">
        <f>G242</f>
        <v>20214000</v>
      </c>
      <c r="H241" s="34">
        <f>H242</f>
        <v>20214000</v>
      </c>
    </row>
    <row r="242" spans="1:8" ht="45">
      <c r="A242" s="32" t="s">
        <v>129</v>
      </c>
      <c r="B242" s="36">
        <v>902</v>
      </c>
      <c r="C242" s="33" t="s">
        <v>104</v>
      </c>
      <c r="D242" s="33" t="s">
        <v>24</v>
      </c>
      <c r="E242" s="33" t="s">
        <v>155</v>
      </c>
      <c r="F242" s="33"/>
      <c r="G242" s="34">
        <f>G243</f>
        <v>20214000</v>
      </c>
      <c r="H242" s="34">
        <f>H243</f>
        <v>20214000</v>
      </c>
    </row>
    <row r="243" spans="1:8">
      <c r="A243" s="77"/>
      <c r="B243" s="78">
        <v>902</v>
      </c>
      <c r="C243" s="73" t="s">
        <v>104</v>
      </c>
      <c r="D243" s="73" t="s">
        <v>24</v>
      </c>
      <c r="E243" s="33" t="s">
        <v>155</v>
      </c>
      <c r="F243" s="73"/>
      <c r="G243" s="74">
        <f>'Прил.6 Расходы'!F217</f>
        <v>20214000</v>
      </c>
      <c r="H243" s="74">
        <f>'Прил.6 Расходы'!G217</f>
        <v>20214000</v>
      </c>
    </row>
    <row r="244" spans="1:8">
      <c r="A244" s="32"/>
      <c r="B244" s="36"/>
      <c r="C244" s="33"/>
      <c r="D244" s="33"/>
      <c r="E244" s="33"/>
      <c r="F244" s="33"/>
      <c r="G244" s="34">
        <f>G245+G246+G247</f>
        <v>0</v>
      </c>
      <c r="H244" s="34">
        <f>H245+H246+H247</f>
        <v>0</v>
      </c>
    </row>
    <row r="245" spans="1:8">
      <c r="A245" s="32"/>
      <c r="B245" s="36">
        <v>902</v>
      </c>
      <c r="C245" s="49" t="s">
        <v>104</v>
      </c>
      <c r="D245" s="49" t="s">
        <v>24</v>
      </c>
      <c r="E245" s="33" t="s">
        <v>282</v>
      </c>
      <c r="F245" s="33" t="s">
        <v>128</v>
      </c>
      <c r="G245" s="34">
        <f>'Прил.6 Расходы'!F218</f>
        <v>0</v>
      </c>
      <c r="H245" s="34">
        <f>'Прил.6 Расходы'!G218</f>
        <v>0</v>
      </c>
    </row>
    <row r="246" spans="1:8" ht="45">
      <c r="A246" s="32" t="s">
        <v>285</v>
      </c>
      <c r="B246" s="36">
        <v>902</v>
      </c>
      <c r="C246" s="49" t="s">
        <v>104</v>
      </c>
      <c r="D246" s="49" t="s">
        <v>24</v>
      </c>
      <c r="E246" s="33" t="s">
        <v>283</v>
      </c>
      <c r="F246" s="73"/>
      <c r="G246" s="74">
        <f>'Прил.6 Расходы'!F219</f>
        <v>0</v>
      </c>
      <c r="H246" s="74">
        <f>'Прил.6 Расходы'!G219</f>
        <v>0</v>
      </c>
    </row>
    <row r="247" spans="1:8" ht="45">
      <c r="A247" s="32" t="s">
        <v>285</v>
      </c>
      <c r="B247" s="36">
        <v>902</v>
      </c>
      <c r="C247" s="49" t="s">
        <v>104</v>
      </c>
      <c r="D247" s="49" t="s">
        <v>24</v>
      </c>
      <c r="E247" s="33" t="s">
        <v>336</v>
      </c>
      <c r="F247" s="73"/>
      <c r="G247" s="74">
        <f>'Прил.6 Расходы'!F220</f>
        <v>0</v>
      </c>
      <c r="H247" s="74">
        <f>'Прил.6 Расходы'!G220</f>
        <v>0</v>
      </c>
    </row>
    <row r="248" spans="1:8">
      <c r="A248" s="32" t="s">
        <v>279</v>
      </c>
      <c r="B248" s="36"/>
      <c r="C248" s="33" t="s">
        <v>104</v>
      </c>
      <c r="D248" s="33" t="s">
        <v>24</v>
      </c>
      <c r="E248" s="33" t="s">
        <v>280</v>
      </c>
      <c r="F248" s="33" t="s">
        <v>128</v>
      </c>
      <c r="G248" s="74">
        <f>'Прил.6 Расходы'!F221</f>
        <v>0</v>
      </c>
      <c r="H248" s="74">
        <f>'Прил.6 Расходы'!G221</f>
        <v>0</v>
      </c>
    </row>
    <row r="249" spans="1:8" ht="42.75">
      <c r="A249" s="92" t="s">
        <v>382</v>
      </c>
      <c r="B249" s="71">
        <v>902</v>
      </c>
      <c r="C249" s="30"/>
      <c r="D249" s="30"/>
      <c r="E249" s="30"/>
      <c r="F249" s="30"/>
      <c r="G249" s="59">
        <f t="shared" ref="G249:H251" si="8">G250</f>
        <v>0</v>
      </c>
      <c r="H249" s="59">
        <f t="shared" si="8"/>
        <v>0</v>
      </c>
    </row>
    <row r="250" spans="1:8" ht="30">
      <c r="A250" s="32" t="s">
        <v>377</v>
      </c>
      <c r="B250" s="36">
        <v>902</v>
      </c>
      <c r="C250" s="33" t="s">
        <v>113</v>
      </c>
      <c r="D250" s="33" t="s">
        <v>26</v>
      </c>
      <c r="E250" s="33"/>
      <c r="F250" s="33"/>
      <c r="G250" s="74">
        <f t="shared" si="8"/>
        <v>0</v>
      </c>
      <c r="H250" s="74">
        <f t="shared" si="8"/>
        <v>0</v>
      </c>
    </row>
    <row r="251" spans="1:8" ht="45">
      <c r="A251" s="32" t="s">
        <v>378</v>
      </c>
      <c r="B251" s="36">
        <v>902</v>
      </c>
      <c r="C251" s="33" t="s">
        <v>113</v>
      </c>
      <c r="D251" s="33" t="s">
        <v>26</v>
      </c>
      <c r="E251" s="33" t="s">
        <v>379</v>
      </c>
      <c r="F251" s="33"/>
      <c r="G251" s="74">
        <f t="shared" si="8"/>
        <v>0</v>
      </c>
      <c r="H251" s="74">
        <f t="shared" si="8"/>
        <v>0</v>
      </c>
    </row>
    <row r="252" spans="1:8" ht="120">
      <c r="A252" s="130" t="s">
        <v>380</v>
      </c>
      <c r="B252" s="36">
        <v>902</v>
      </c>
      <c r="C252" s="33" t="s">
        <v>113</v>
      </c>
      <c r="D252" s="33" t="s">
        <v>26</v>
      </c>
      <c r="E252" s="33" t="s">
        <v>379</v>
      </c>
      <c r="F252" s="33" t="s">
        <v>381</v>
      </c>
      <c r="G252" s="74">
        <f>'Прил.6 Расходы'!F262</f>
        <v>0</v>
      </c>
      <c r="H252" s="74">
        <f>'Прил.6 Расходы'!G262</f>
        <v>0</v>
      </c>
    </row>
    <row r="253" spans="1:8">
      <c r="A253" s="29" t="s">
        <v>208</v>
      </c>
      <c r="B253" s="93"/>
      <c r="C253" s="70"/>
      <c r="D253" s="70"/>
      <c r="E253" s="70"/>
      <c r="F253" s="70"/>
      <c r="G253" s="59">
        <f>G12+G34+G130+G249</f>
        <v>630208800</v>
      </c>
      <c r="H253" s="59">
        <f>H12+H34+H130+H249</f>
        <v>625397100</v>
      </c>
    </row>
  </sheetData>
  <mergeCells count="14">
    <mergeCell ref="C1:H1"/>
    <mergeCell ref="C4:J4"/>
    <mergeCell ref="C2:K2"/>
    <mergeCell ref="C3:I3"/>
    <mergeCell ref="H8:H10"/>
    <mergeCell ref="F9:F10"/>
    <mergeCell ref="A6:G6"/>
    <mergeCell ref="A8:A10"/>
    <mergeCell ref="B8:F8"/>
    <mergeCell ref="G8:G10"/>
    <mergeCell ref="B9:B10"/>
    <mergeCell ref="C9:C10"/>
    <mergeCell ref="D9:D10"/>
    <mergeCell ref="E9:E10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  <colBreaks count="1" manualBreakCount="1">
    <brk id="1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2:K69"/>
  <sheetViews>
    <sheetView topLeftCell="A50" zoomScaleNormal="100" workbookViewId="0">
      <selection activeCell="C68" sqref="C68"/>
    </sheetView>
  </sheetViews>
  <sheetFormatPr defaultRowHeight="15"/>
  <cols>
    <col min="2" max="2" width="66.28515625" customWidth="1"/>
    <col min="3" max="3" width="29.7109375" customWidth="1"/>
    <col min="4" max="4" width="47.28515625" customWidth="1"/>
  </cols>
  <sheetData>
    <row r="2" spans="1:11" ht="15.75">
      <c r="C2" s="24" t="s">
        <v>364</v>
      </c>
      <c r="D2" s="24"/>
    </row>
    <row r="3" spans="1:11">
      <c r="C3" s="160" t="s">
        <v>509</v>
      </c>
      <c r="D3" s="161"/>
      <c r="E3" s="161"/>
      <c r="F3" s="161"/>
      <c r="G3" s="161"/>
      <c r="H3" s="161"/>
      <c r="I3" s="161"/>
    </row>
    <row r="4" spans="1:11">
      <c r="C4" s="161"/>
      <c r="D4" s="161"/>
      <c r="E4" s="161"/>
      <c r="F4" s="161"/>
      <c r="G4" s="161"/>
      <c r="H4" s="161"/>
      <c r="I4" s="161"/>
    </row>
    <row r="5" spans="1:11">
      <c r="C5" s="160" t="s">
        <v>510</v>
      </c>
      <c r="D5" s="161"/>
      <c r="E5" s="161"/>
      <c r="F5" s="161"/>
      <c r="G5" s="161"/>
      <c r="H5" s="161"/>
      <c r="I5" s="161"/>
      <c r="J5" s="161"/>
      <c r="K5" s="161"/>
    </row>
    <row r="6" spans="1:11">
      <c r="C6" s="160" t="s">
        <v>511</v>
      </c>
      <c r="D6" s="161"/>
      <c r="E6" s="161"/>
      <c r="F6" s="161"/>
      <c r="G6" s="161"/>
      <c r="H6" s="161"/>
      <c r="I6" s="161"/>
    </row>
    <row r="10" spans="1:11" ht="12" customHeight="1">
      <c r="A10" s="167" t="s">
        <v>396</v>
      </c>
      <c r="B10" s="233"/>
      <c r="C10" s="233"/>
      <c r="D10" s="233"/>
      <c r="E10" s="233"/>
      <c r="F10" s="233"/>
      <c r="G10" s="233"/>
      <c r="H10" s="233"/>
      <c r="I10" s="233"/>
      <c r="J10" s="233"/>
      <c r="K10" s="233"/>
    </row>
    <row r="11" spans="1:11" ht="38.25" customHeight="1">
      <c r="A11" s="167" t="s">
        <v>512</v>
      </c>
      <c r="B11" s="233"/>
      <c r="C11" s="233"/>
      <c r="D11" s="233"/>
      <c r="E11" s="233"/>
      <c r="F11" s="233"/>
      <c r="G11" s="233"/>
      <c r="H11" s="233"/>
      <c r="I11" s="233"/>
      <c r="J11" s="233"/>
      <c r="K11" s="233"/>
    </row>
    <row r="12" spans="1:11" ht="19.5" customHeight="1">
      <c r="A12" s="133"/>
      <c r="B12" s="134"/>
      <c r="C12" s="134"/>
      <c r="D12" s="134"/>
      <c r="E12" s="134"/>
      <c r="F12" s="134"/>
      <c r="G12" s="134"/>
      <c r="H12" s="134"/>
      <c r="I12" s="134"/>
      <c r="J12" s="134"/>
      <c r="K12" s="134"/>
    </row>
    <row r="13" spans="1:11">
      <c r="D13" t="s">
        <v>425</v>
      </c>
    </row>
    <row r="14" spans="1:11">
      <c r="A14" s="226" t="s">
        <v>397</v>
      </c>
      <c r="B14" s="229" t="s">
        <v>398</v>
      </c>
      <c r="C14" s="231" t="s">
        <v>248</v>
      </c>
      <c r="D14" s="208"/>
    </row>
    <row r="15" spans="1:11">
      <c r="A15" s="227"/>
      <c r="B15" s="230"/>
      <c r="C15" s="232"/>
      <c r="D15" s="212"/>
    </row>
    <row r="16" spans="1:11">
      <c r="A16" s="228"/>
      <c r="B16" s="228"/>
      <c r="C16" s="138" t="s">
        <v>401</v>
      </c>
      <c r="D16" s="139" t="s">
        <v>399</v>
      </c>
    </row>
    <row r="17" spans="1:4">
      <c r="A17" s="138">
        <v>1</v>
      </c>
      <c r="B17" s="138">
        <v>2</v>
      </c>
      <c r="C17" s="138">
        <v>3</v>
      </c>
      <c r="D17" s="138">
        <v>4</v>
      </c>
    </row>
    <row r="18" spans="1:4" ht="67.5" customHeight="1">
      <c r="A18" s="138">
        <v>1</v>
      </c>
      <c r="B18" s="140" t="s">
        <v>483</v>
      </c>
      <c r="C18" s="141">
        <v>4637700</v>
      </c>
      <c r="D18" s="141">
        <v>0</v>
      </c>
    </row>
    <row r="19" spans="1:4" ht="60" customHeight="1">
      <c r="A19" s="138">
        <v>2</v>
      </c>
      <c r="B19" s="140" t="s">
        <v>484</v>
      </c>
      <c r="C19" s="141">
        <v>50000</v>
      </c>
      <c r="D19" s="141">
        <v>0</v>
      </c>
    </row>
    <row r="20" spans="1:4" ht="63.75" customHeight="1">
      <c r="A20" s="138">
        <v>3</v>
      </c>
      <c r="B20" s="140" t="s">
        <v>485</v>
      </c>
      <c r="C20" s="141">
        <v>50000</v>
      </c>
      <c r="D20" s="141">
        <v>0</v>
      </c>
    </row>
    <row r="21" spans="1:4" ht="63" customHeight="1" thickBot="1">
      <c r="A21" s="138">
        <v>4</v>
      </c>
      <c r="B21" s="142" t="s">
        <v>486</v>
      </c>
      <c r="C21" s="141">
        <v>60000</v>
      </c>
      <c r="D21" s="141">
        <v>0</v>
      </c>
    </row>
    <row r="22" spans="1:4" ht="71.25" customHeight="1" thickBot="1">
      <c r="A22" s="138">
        <v>5</v>
      </c>
      <c r="B22" s="142" t="s">
        <v>487</v>
      </c>
      <c r="C22" s="141">
        <v>52000</v>
      </c>
      <c r="D22" s="141">
        <v>0</v>
      </c>
    </row>
    <row r="23" spans="1:4" ht="54" customHeight="1">
      <c r="A23" s="138">
        <v>6</v>
      </c>
      <c r="B23" s="143" t="s">
        <v>488</v>
      </c>
      <c r="C23" s="141">
        <v>25000</v>
      </c>
      <c r="D23" s="141">
        <v>0</v>
      </c>
    </row>
    <row r="24" spans="1:4" ht="45.75" customHeight="1">
      <c r="A24" s="138">
        <v>7</v>
      </c>
      <c r="B24" s="144" t="s">
        <v>466</v>
      </c>
      <c r="C24" s="145">
        <v>300000</v>
      </c>
      <c r="D24" s="141">
        <v>0</v>
      </c>
    </row>
    <row r="25" spans="1:4" ht="83.25" customHeight="1">
      <c r="A25" s="138">
        <v>8</v>
      </c>
      <c r="B25" s="146" t="s">
        <v>489</v>
      </c>
      <c r="C25" s="141">
        <v>400000</v>
      </c>
      <c r="D25" s="141">
        <v>0</v>
      </c>
    </row>
    <row r="26" spans="1:4" ht="63.75" customHeight="1">
      <c r="A26" s="138">
        <v>9</v>
      </c>
      <c r="B26" s="147" t="s">
        <v>490</v>
      </c>
      <c r="C26" s="141">
        <v>300000</v>
      </c>
      <c r="D26" s="141">
        <v>0</v>
      </c>
    </row>
    <row r="27" spans="1:4" ht="63" customHeight="1">
      <c r="A27" s="138">
        <v>10</v>
      </c>
      <c r="B27" s="140" t="s">
        <v>491</v>
      </c>
      <c r="C27" s="141">
        <v>500000</v>
      </c>
      <c r="D27" s="141">
        <v>0</v>
      </c>
    </row>
    <row r="28" spans="1:4" ht="74.25" customHeight="1">
      <c r="A28" s="138">
        <v>11</v>
      </c>
      <c r="B28" s="36" t="s">
        <v>400</v>
      </c>
      <c r="C28" s="141">
        <v>100000</v>
      </c>
      <c r="D28" s="141">
        <v>0</v>
      </c>
    </row>
    <row r="29" spans="1:4" ht="51.75" customHeight="1">
      <c r="A29" s="138">
        <v>12</v>
      </c>
      <c r="B29" s="140" t="s">
        <v>492</v>
      </c>
      <c r="C29" s="141">
        <v>5662300</v>
      </c>
      <c r="D29" s="141">
        <v>0</v>
      </c>
    </row>
    <row r="30" spans="1:4" ht="45" customHeight="1">
      <c r="A30" s="138">
        <v>13</v>
      </c>
      <c r="B30" s="140" t="s">
        <v>472</v>
      </c>
      <c r="C30" s="141">
        <v>500000</v>
      </c>
      <c r="D30" s="141">
        <v>0</v>
      </c>
    </row>
    <row r="31" spans="1:4" ht="37.5" customHeight="1">
      <c r="A31" s="138">
        <v>14</v>
      </c>
      <c r="B31" s="148" t="s">
        <v>493</v>
      </c>
      <c r="C31" s="141">
        <v>500000</v>
      </c>
      <c r="D31" s="141">
        <v>0</v>
      </c>
    </row>
    <row r="32" spans="1:4" ht="45.75" customHeight="1">
      <c r="A32" s="138">
        <v>15</v>
      </c>
      <c r="B32" s="36" t="s">
        <v>454</v>
      </c>
      <c r="C32" s="141">
        <v>600000</v>
      </c>
      <c r="D32" s="141">
        <v>0</v>
      </c>
    </row>
    <row r="33" spans="1:11" ht="37.5" customHeight="1">
      <c r="A33" s="138">
        <v>16</v>
      </c>
      <c r="B33" s="32" t="s">
        <v>140</v>
      </c>
      <c r="C33" s="141">
        <v>150000</v>
      </c>
      <c r="D33" s="141"/>
    </row>
    <row r="34" spans="1:11">
      <c r="A34" s="138"/>
      <c r="B34" s="149"/>
      <c r="C34" s="150">
        <f>SUM(C18:C33)</f>
        <v>13887000</v>
      </c>
      <c r="D34" s="150">
        <f>SUM(D18:D31)</f>
        <v>0</v>
      </c>
    </row>
    <row r="37" spans="1:11" ht="15.75">
      <c r="C37" s="24" t="s">
        <v>402</v>
      </c>
      <c r="D37" s="24"/>
    </row>
    <row r="38" spans="1:11">
      <c r="C38" s="160" t="s">
        <v>514</v>
      </c>
      <c r="D38" s="161"/>
      <c r="E38" s="161"/>
      <c r="F38" s="161"/>
      <c r="G38" s="161"/>
      <c r="H38" s="161"/>
      <c r="I38" s="161"/>
    </row>
    <row r="39" spans="1:11">
      <c r="C39" s="161"/>
      <c r="D39" s="161"/>
      <c r="E39" s="161"/>
      <c r="F39" s="161"/>
      <c r="G39" s="161"/>
      <c r="H39" s="161"/>
      <c r="I39" s="161"/>
    </row>
    <row r="40" spans="1:11">
      <c r="C40" s="160" t="s">
        <v>515</v>
      </c>
      <c r="D40" s="161"/>
      <c r="E40" s="161"/>
      <c r="F40" s="161"/>
      <c r="G40" s="161"/>
      <c r="H40" s="161"/>
      <c r="I40" s="161"/>
      <c r="J40" s="161"/>
      <c r="K40" s="161"/>
    </row>
    <row r="41" spans="1:11">
      <c r="C41" s="160" t="s">
        <v>516</v>
      </c>
      <c r="D41" s="161"/>
      <c r="E41" s="161"/>
      <c r="F41" s="161"/>
      <c r="G41" s="161"/>
      <c r="H41" s="161"/>
      <c r="I41" s="161"/>
    </row>
    <row r="45" spans="1:11">
      <c r="A45" s="167" t="s">
        <v>396</v>
      </c>
      <c r="B45" s="233"/>
      <c r="C45" s="233"/>
      <c r="D45" s="233"/>
      <c r="E45" s="233"/>
      <c r="F45" s="233"/>
      <c r="G45" s="233"/>
      <c r="H45" s="233"/>
      <c r="I45" s="233"/>
      <c r="J45" s="233"/>
      <c r="K45" s="233"/>
    </row>
    <row r="46" spans="1:11">
      <c r="A46" s="167" t="s">
        <v>513</v>
      </c>
      <c r="B46" s="233"/>
      <c r="C46" s="233"/>
      <c r="D46" s="233"/>
      <c r="E46" s="233"/>
      <c r="F46" s="233"/>
      <c r="G46" s="233"/>
      <c r="H46" s="233"/>
      <c r="I46" s="233"/>
      <c r="J46" s="233"/>
      <c r="K46" s="233"/>
    </row>
    <row r="47" spans="1:11" ht="15.75">
      <c r="A47" s="133"/>
      <c r="B47" s="134"/>
      <c r="C47" s="134"/>
      <c r="D47" s="134"/>
      <c r="E47" s="134"/>
      <c r="F47" s="134"/>
      <c r="G47" s="134"/>
      <c r="H47" s="134"/>
      <c r="I47" s="134"/>
      <c r="J47" s="134"/>
      <c r="K47" s="134"/>
    </row>
    <row r="48" spans="1:11">
      <c r="D48" t="s">
        <v>426</v>
      </c>
    </row>
    <row r="49" spans="1:4">
      <c r="A49" s="226" t="s">
        <v>397</v>
      </c>
      <c r="B49" s="229" t="s">
        <v>398</v>
      </c>
      <c r="C49" s="231" t="s">
        <v>248</v>
      </c>
      <c r="D49" s="208"/>
    </row>
    <row r="50" spans="1:4">
      <c r="A50" s="227"/>
      <c r="B50" s="230"/>
      <c r="C50" s="232"/>
      <c r="D50" s="212"/>
    </row>
    <row r="51" spans="1:4">
      <c r="A51" s="228"/>
      <c r="B51" s="228"/>
      <c r="C51" s="138" t="s">
        <v>401</v>
      </c>
      <c r="D51" s="139" t="s">
        <v>399</v>
      </c>
    </row>
    <row r="52" spans="1:4">
      <c r="A52" s="138">
        <v>1</v>
      </c>
      <c r="B52" s="138">
        <v>2</v>
      </c>
      <c r="C52" s="138">
        <v>3</v>
      </c>
      <c r="D52" s="138">
        <v>4</v>
      </c>
    </row>
    <row r="53" spans="1:4" ht="25.5">
      <c r="A53" s="138">
        <v>1</v>
      </c>
      <c r="B53" s="140" t="s">
        <v>483</v>
      </c>
      <c r="C53" s="141">
        <v>4637700</v>
      </c>
      <c r="D53" s="141">
        <v>0</v>
      </c>
    </row>
    <row r="54" spans="1:4" ht="25.5">
      <c r="A54" s="138">
        <v>2</v>
      </c>
      <c r="B54" s="140" t="s">
        <v>484</v>
      </c>
      <c r="C54" s="141">
        <v>50000</v>
      </c>
      <c r="D54" s="141">
        <v>0</v>
      </c>
    </row>
    <row r="55" spans="1:4" ht="25.5">
      <c r="A55" s="138">
        <v>3</v>
      </c>
      <c r="B55" s="140" t="s">
        <v>485</v>
      </c>
      <c r="C55" s="141">
        <v>50000</v>
      </c>
      <c r="D55" s="141">
        <v>0</v>
      </c>
    </row>
    <row r="56" spans="1:4" ht="39" thickBot="1">
      <c r="A56" s="138">
        <v>4</v>
      </c>
      <c r="B56" s="142" t="s">
        <v>486</v>
      </c>
      <c r="C56" s="141">
        <v>60000</v>
      </c>
      <c r="D56" s="141">
        <v>0</v>
      </c>
    </row>
    <row r="57" spans="1:4" ht="26.25" thickBot="1">
      <c r="A57" s="138">
        <v>5</v>
      </c>
      <c r="B57" s="142" t="s">
        <v>487</v>
      </c>
      <c r="C57" s="141">
        <v>52000</v>
      </c>
      <c r="D57" s="141">
        <v>0</v>
      </c>
    </row>
    <row r="58" spans="1:4" ht="26.25">
      <c r="A58" s="138">
        <v>6</v>
      </c>
      <c r="B58" s="143" t="s">
        <v>488</v>
      </c>
      <c r="C58" s="141">
        <v>25000</v>
      </c>
      <c r="D58" s="141">
        <v>0</v>
      </c>
    </row>
    <row r="59" spans="1:4" ht="25.5">
      <c r="A59" s="138">
        <v>7</v>
      </c>
      <c r="B59" s="144" t="s">
        <v>466</v>
      </c>
      <c r="C59" s="145">
        <v>300000</v>
      </c>
      <c r="D59" s="141">
        <v>0</v>
      </c>
    </row>
    <row r="60" spans="1:4" ht="38.25">
      <c r="A60" s="138">
        <v>8</v>
      </c>
      <c r="B60" s="146" t="s">
        <v>489</v>
      </c>
      <c r="C60" s="141">
        <v>400000</v>
      </c>
      <c r="D60" s="141">
        <v>0</v>
      </c>
    </row>
    <row r="61" spans="1:4" ht="26.25">
      <c r="A61" s="138">
        <v>9</v>
      </c>
      <c r="B61" s="147" t="s">
        <v>490</v>
      </c>
      <c r="C61" s="141">
        <v>300000</v>
      </c>
      <c r="D61" s="141">
        <v>0</v>
      </c>
    </row>
    <row r="62" spans="1:4" ht="25.5">
      <c r="A62" s="138">
        <v>10</v>
      </c>
      <c r="B62" s="140" t="s">
        <v>491</v>
      </c>
      <c r="C62" s="141">
        <v>500000</v>
      </c>
      <c r="D62" s="141">
        <v>0</v>
      </c>
    </row>
    <row r="63" spans="1:4" ht="30">
      <c r="A63" s="138">
        <v>11</v>
      </c>
      <c r="B63" s="36" t="s">
        <v>400</v>
      </c>
      <c r="C63" s="141">
        <v>100000</v>
      </c>
      <c r="D63" s="141">
        <v>0</v>
      </c>
    </row>
    <row r="64" spans="1:4" ht="25.5">
      <c r="A64" s="138">
        <v>12</v>
      </c>
      <c r="B64" s="140" t="s">
        <v>492</v>
      </c>
      <c r="C64" s="141">
        <v>5662300</v>
      </c>
      <c r="D64" s="141">
        <v>0</v>
      </c>
    </row>
    <row r="65" spans="1:4" ht="25.5">
      <c r="A65" s="138">
        <v>13</v>
      </c>
      <c r="B65" s="140" t="s">
        <v>472</v>
      </c>
      <c r="C65" s="141">
        <v>500000</v>
      </c>
      <c r="D65" s="141">
        <v>0</v>
      </c>
    </row>
    <row r="66" spans="1:4" ht="25.5">
      <c r="A66" s="138">
        <v>14</v>
      </c>
      <c r="B66" s="148" t="s">
        <v>493</v>
      </c>
      <c r="C66" s="141">
        <v>500000</v>
      </c>
      <c r="D66" s="141">
        <v>0</v>
      </c>
    </row>
    <row r="67" spans="1:4" ht="45">
      <c r="A67" s="138">
        <v>15</v>
      </c>
      <c r="B67" s="36" t="s">
        <v>454</v>
      </c>
      <c r="C67" s="141">
        <v>600000</v>
      </c>
      <c r="D67" s="141"/>
    </row>
    <row r="68" spans="1:4">
      <c r="A68" s="138">
        <v>16</v>
      </c>
      <c r="B68" s="32" t="s">
        <v>140</v>
      </c>
      <c r="C68" s="141">
        <v>150000</v>
      </c>
      <c r="D68" s="141"/>
    </row>
    <row r="69" spans="1:4">
      <c r="A69" s="138"/>
      <c r="B69" s="149"/>
      <c r="C69" s="150">
        <f>SUM(C53:C68)</f>
        <v>13887000</v>
      </c>
      <c r="D69" s="150">
        <f>SUM(D53:D66)</f>
        <v>0</v>
      </c>
    </row>
  </sheetData>
  <mergeCells count="16">
    <mergeCell ref="A49:A51"/>
    <mergeCell ref="B49:B51"/>
    <mergeCell ref="C49:D50"/>
    <mergeCell ref="C3:I4"/>
    <mergeCell ref="C5:K5"/>
    <mergeCell ref="C6:I6"/>
    <mergeCell ref="A10:K10"/>
    <mergeCell ref="A11:K11"/>
    <mergeCell ref="A14:A16"/>
    <mergeCell ref="B14:B16"/>
    <mergeCell ref="C14:D15"/>
    <mergeCell ref="C38:I39"/>
    <mergeCell ref="C40:K40"/>
    <mergeCell ref="C41:I41"/>
    <mergeCell ref="A45:K45"/>
    <mergeCell ref="A46:K46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69"/>
  <sheetViews>
    <sheetView topLeftCell="A58" zoomScaleNormal="100" workbookViewId="0">
      <selection activeCell="G32" sqref="G32"/>
    </sheetView>
  </sheetViews>
  <sheetFormatPr defaultRowHeight="15"/>
  <cols>
    <col min="1" max="1" width="14.7109375" customWidth="1"/>
    <col min="4" max="4" width="21.140625" customWidth="1"/>
    <col min="6" max="6" width="50.85546875" customWidth="1"/>
    <col min="7" max="7" width="20.5703125" customWidth="1"/>
    <col min="8" max="8" width="27.140625" customWidth="1"/>
  </cols>
  <sheetData>
    <row r="1" spans="1:15" ht="15.75">
      <c r="G1" s="24" t="s">
        <v>417</v>
      </c>
      <c r="H1" s="24"/>
    </row>
    <row r="2" spans="1:15">
      <c r="G2" s="160" t="s">
        <v>509</v>
      </c>
      <c r="H2" s="161"/>
      <c r="I2" s="161"/>
      <c r="J2" s="161"/>
      <c r="K2" s="161"/>
      <c r="L2" s="161"/>
      <c r="M2" s="161"/>
    </row>
    <row r="3" spans="1:15">
      <c r="G3" s="161"/>
      <c r="H3" s="161"/>
      <c r="I3" s="161"/>
      <c r="J3" s="161"/>
      <c r="K3" s="161"/>
      <c r="L3" s="161"/>
      <c r="M3" s="161"/>
    </row>
    <row r="4" spans="1:15" ht="33.75" customHeight="1">
      <c r="G4" s="160" t="s">
        <v>517</v>
      </c>
      <c r="H4" s="161"/>
      <c r="I4" s="161"/>
      <c r="J4" s="161"/>
      <c r="K4" s="161"/>
      <c r="L4" s="161"/>
      <c r="M4" s="161"/>
      <c r="N4" s="161"/>
      <c r="O4" s="161"/>
    </row>
    <row r="5" spans="1:15">
      <c r="G5" s="160" t="s">
        <v>518</v>
      </c>
      <c r="H5" s="161"/>
      <c r="I5" s="161"/>
      <c r="J5" s="161"/>
      <c r="K5" s="161"/>
      <c r="L5" s="161"/>
      <c r="M5" s="161"/>
    </row>
    <row r="6" spans="1:15" ht="15.75">
      <c r="G6" s="131"/>
      <c r="H6" s="132"/>
      <c r="I6" s="132"/>
      <c r="J6" s="132"/>
      <c r="K6" s="132"/>
      <c r="L6" s="132"/>
      <c r="M6" s="132"/>
    </row>
    <row r="7" spans="1:15" ht="15.75">
      <c r="G7" s="131"/>
      <c r="H7" s="132"/>
      <c r="I7" s="132"/>
      <c r="J7" s="132"/>
      <c r="K7" s="132"/>
      <c r="L7" s="132"/>
      <c r="M7" s="132"/>
    </row>
    <row r="8" spans="1:15">
      <c r="A8" s="233" t="s">
        <v>418</v>
      </c>
      <c r="B8" s="233"/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3"/>
      <c r="N8" s="233"/>
    </row>
    <row r="9" spans="1:15">
      <c r="B9" s="233" t="s">
        <v>519</v>
      </c>
      <c r="C9" s="168"/>
      <c r="D9" s="168"/>
      <c r="E9" s="168"/>
      <c r="F9" s="168"/>
      <c r="G9" s="168"/>
      <c r="H9" s="168"/>
      <c r="I9" s="168"/>
      <c r="J9" s="168"/>
      <c r="K9" s="168"/>
      <c r="L9" s="168"/>
    </row>
    <row r="10" spans="1:15">
      <c r="B10" s="134"/>
      <c r="C10" s="137"/>
      <c r="D10" s="137"/>
      <c r="E10" s="137"/>
      <c r="F10" s="137"/>
      <c r="G10" s="137"/>
      <c r="H10" s="137"/>
      <c r="I10" s="137"/>
      <c r="J10" s="137"/>
      <c r="K10" s="137"/>
      <c r="L10" s="137"/>
    </row>
    <row r="11" spans="1:15">
      <c r="H11" t="s">
        <v>424</v>
      </c>
    </row>
    <row r="12" spans="1:15">
      <c r="A12" s="237" t="s">
        <v>393</v>
      </c>
      <c r="B12" s="238"/>
      <c r="C12" s="238"/>
      <c r="D12" s="238"/>
      <c r="E12" s="208"/>
      <c r="F12" s="241" t="s">
        <v>403</v>
      </c>
      <c r="G12" s="231" t="s">
        <v>248</v>
      </c>
      <c r="H12" s="208"/>
    </row>
    <row r="13" spans="1:15">
      <c r="A13" s="239"/>
      <c r="B13" s="240"/>
      <c r="C13" s="240"/>
      <c r="D13" s="240"/>
      <c r="E13" s="212"/>
      <c r="F13" s="242"/>
      <c r="G13" s="244"/>
      <c r="H13" s="210"/>
    </row>
    <row r="14" spans="1:15">
      <c r="A14" s="220" t="s">
        <v>419</v>
      </c>
      <c r="B14" s="219" t="s">
        <v>420</v>
      </c>
      <c r="C14" s="219" t="s">
        <v>421</v>
      </c>
      <c r="D14" s="219" t="s">
        <v>422</v>
      </c>
      <c r="E14" s="219" t="s">
        <v>423</v>
      </c>
      <c r="F14" s="242"/>
      <c r="G14" s="245"/>
      <c r="H14" s="212"/>
    </row>
    <row r="15" spans="1:15" ht="30">
      <c r="A15" s="222"/>
      <c r="B15" s="219"/>
      <c r="C15" s="219"/>
      <c r="D15" s="219"/>
      <c r="E15" s="219"/>
      <c r="F15" s="243"/>
      <c r="G15" s="138" t="s">
        <v>404</v>
      </c>
      <c r="H15" s="139" t="s">
        <v>399</v>
      </c>
    </row>
    <row r="16" spans="1:15">
      <c r="A16" s="129">
        <v>1</v>
      </c>
      <c r="B16" s="128">
        <v>2</v>
      </c>
      <c r="C16" s="128">
        <v>3</v>
      </c>
      <c r="D16" s="151">
        <v>4</v>
      </c>
      <c r="E16" s="151">
        <v>5</v>
      </c>
      <c r="F16" s="151">
        <v>6</v>
      </c>
      <c r="G16" s="138">
        <v>7</v>
      </c>
      <c r="H16" s="138">
        <v>8</v>
      </c>
    </row>
    <row r="17" spans="1:8" ht="38.25">
      <c r="A17" s="138">
        <v>902</v>
      </c>
      <c r="B17" s="152" t="s">
        <v>24</v>
      </c>
      <c r="C17" s="153" t="s">
        <v>74</v>
      </c>
      <c r="D17" s="153" t="s">
        <v>405</v>
      </c>
      <c r="E17" s="140">
        <v>244</v>
      </c>
      <c r="F17" s="140" t="s">
        <v>483</v>
      </c>
      <c r="G17" s="141">
        <v>4637700</v>
      </c>
      <c r="H17" s="141">
        <v>0</v>
      </c>
    </row>
    <row r="18" spans="1:8" ht="38.25">
      <c r="A18" s="138">
        <v>902</v>
      </c>
      <c r="B18" s="152" t="s">
        <v>24</v>
      </c>
      <c r="C18" s="153" t="s">
        <v>74</v>
      </c>
      <c r="D18" s="153" t="s">
        <v>406</v>
      </c>
      <c r="E18" s="140">
        <v>244</v>
      </c>
      <c r="F18" s="140" t="s">
        <v>484</v>
      </c>
      <c r="G18" s="141">
        <v>50000</v>
      </c>
      <c r="H18" s="141">
        <v>0</v>
      </c>
    </row>
    <row r="19" spans="1:8" ht="38.25">
      <c r="A19" s="138">
        <v>902</v>
      </c>
      <c r="B19" s="152" t="s">
        <v>24</v>
      </c>
      <c r="C19" s="153" t="s">
        <v>74</v>
      </c>
      <c r="D19" s="153" t="s">
        <v>407</v>
      </c>
      <c r="E19" s="140">
        <v>244</v>
      </c>
      <c r="F19" s="140" t="s">
        <v>485</v>
      </c>
      <c r="G19" s="141">
        <v>50000</v>
      </c>
      <c r="H19" s="141">
        <v>0</v>
      </c>
    </row>
    <row r="20" spans="1:8" ht="39" thickBot="1">
      <c r="A20" s="138">
        <v>902</v>
      </c>
      <c r="B20" s="152" t="s">
        <v>24</v>
      </c>
      <c r="C20" s="153" t="s">
        <v>74</v>
      </c>
      <c r="D20" s="153" t="s">
        <v>408</v>
      </c>
      <c r="E20" s="140">
        <v>244</v>
      </c>
      <c r="F20" s="142" t="s">
        <v>486</v>
      </c>
      <c r="G20" s="141">
        <v>60000</v>
      </c>
      <c r="H20" s="141">
        <v>0</v>
      </c>
    </row>
    <row r="21" spans="1:8" ht="39" thickBot="1">
      <c r="A21" s="138">
        <v>902</v>
      </c>
      <c r="B21" s="152" t="s">
        <v>24</v>
      </c>
      <c r="C21" s="153" t="s">
        <v>74</v>
      </c>
      <c r="D21" s="153" t="s">
        <v>409</v>
      </c>
      <c r="E21" s="140">
        <v>244</v>
      </c>
      <c r="F21" s="142" t="s">
        <v>487</v>
      </c>
      <c r="G21" s="141">
        <v>52000</v>
      </c>
      <c r="H21" s="141">
        <v>0</v>
      </c>
    </row>
    <row r="22" spans="1:8" ht="26.25">
      <c r="A22" s="138">
        <v>902</v>
      </c>
      <c r="B22" s="152" t="s">
        <v>24</v>
      </c>
      <c r="C22" s="153" t="s">
        <v>74</v>
      </c>
      <c r="D22" s="153" t="s">
        <v>410</v>
      </c>
      <c r="E22" s="140">
        <v>244</v>
      </c>
      <c r="F22" s="143" t="s">
        <v>488</v>
      </c>
      <c r="G22" s="141">
        <v>25000</v>
      </c>
      <c r="H22" s="141">
        <v>0</v>
      </c>
    </row>
    <row r="23" spans="1:8" ht="25.5">
      <c r="A23" s="138">
        <v>902</v>
      </c>
      <c r="B23" s="154" t="s">
        <v>43</v>
      </c>
      <c r="C23" s="153" t="s">
        <v>101</v>
      </c>
      <c r="D23" s="153" t="s">
        <v>411</v>
      </c>
      <c r="E23" s="140">
        <v>812</v>
      </c>
      <c r="F23" s="144" t="s">
        <v>466</v>
      </c>
      <c r="G23" s="145">
        <v>300000</v>
      </c>
      <c r="H23" s="141">
        <v>0</v>
      </c>
    </row>
    <row r="24" spans="1:8" ht="38.25">
      <c r="A24" s="138">
        <v>902</v>
      </c>
      <c r="B24" s="154" t="s">
        <v>43</v>
      </c>
      <c r="C24" s="153" t="s">
        <v>101</v>
      </c>
      <c r="D24" s="153" t="s">
        <v>412</v>
      </c>
      <c r="E24" s="140">
        <v>244</v>
      </c>
      <c r="F24" s="146" t="s">
        <v>489</v>
      </c>
      <c r="G24" s="141">
        <v>400000</v>
      </c>
      <c r="H24" s="141">
        <v>0</v>
      </c>
    </row>
    <row r="25" spans="1:8" ht="39">
      <c r="A25" s="138">
        <v>902</v>
      </c>
      <c r="B25" s="154" t="s">
        <v>43</v>
      </c>
      <c r="C25" s="153" t="s">
        <v>113</v>
      </c>
      <c r="D25" s="153" t="s">
        <v>413</v>
      </c>
      <c r="E25" s="140">
        <v>244</v>
      </c>
      <c r="F25" s="147" t="s">
        <v>490</v>
      </c>
      <c r="G25" s="141">
        <v>300000</v>
      </c>
      <c r="H25" s="141">
        <v>0</v>
      </c>
    </row>
    <row r="26" spans="1:8" ht="38.25">
      <c r="A26" s="138">
        <v>902</v>
      </c>
      <c r="B26" s="154" t="s">
        <v>101</v>
      </c>
      <c r="C26" s="153" t="s">
        <v>26</v>
      </c>
      <c r="D26" s="153" t="s">
        <v>414</v>
      </c>
      <c r="E26" s="140">
        <v>244</v>
      </c>
      <c r="F26" s="140" t="s">
        <v>491</v>
      </c>
      <c r="G26" s="141">
        <v>500000</v>
      </c>
      <c r="H26" s="141">
        <v>0</v>
      </c>
    </row>
    <row r="27" spans="1:8" ht="45">
      <c r="A27" s="138">
        <v>902</v>
      </c>
      <c r="B27" s="154" t="s">
        <v>63</v>
      </c>
      <c r="C27" s="153" t="s">
        <v>101</v>
      </c>
      <c r="D27" s="153" t="s">
        <v>415</v>
      </c>
      <c r="E27" s="140">
        <v>244</v>
      </c>
      <c r="F27" s="36" t="s">
        <v>400</v>
      </c>
      <c r="G27" s="141">
        <v>100000</v>
      </c>
      <c r="H27" s="141">
        <v>0</v>
      </c>
    </row>
    <row r="28" spans="1:8" ht="25.5">
      <c r="A28" s="138">
        <v>902</v>
      </c>
      <c r="B28" s="154" t="s">
        <v>68</v>
      </c>
      <c r="C28" s="153" t="s">
        <v>26</v>
      </c>
      <c r="D28" s="153" t="s">
        <v>542</v>
      </c>
      <c r="E28" s="140">
        <v>360</v>
      </c>
      <c r="F28" s="140" t="s">
        <v>492</v>
      </c>
      <c r="G28" s="141">
        <v>5662300</v>
      </c>
      <c r="H28" s="141">
        <v>0</v>
      </c>
    </row>
    <row r="29" spans="1:8" ht="25.5">
      <c r="A29" s="138">
        <v>902</v>
      </c>
      <c r="B29" s="154" t="s">
        <v>104</v>
      </c>
      <c r="C29" s="153" t="s">
        <v>24</v>
      </c>
      <c r="D29" s="153" t="s">
        <v>416</v>
      </c>
      <c r="E29" s="140">
        <v>244</v>
      </c>
      <c r="F29" s="140" t="s">
        <v>472</v>
      </c>
      <c r="G29" s="141">
        <v>500000</v>
      </c>
      <c r="H29" s="141"/>
    </row>
    <row r="30" spans="1:8" ht="25.5">
      <c r="A30" s="138">
        <v>902</v>
      </c>
      <c r="B30" s="154" t="s">
        <v>157</v>
      </c>
      <c r="C30" s="153" t="s">
        <v>43</v>
      </c>
      <c r="D30" s="153" t="s">
        <v>543</v>
      </c>
      <c r="E30" s="140">
        <v>244</v>
      </c>
      <c r="F30" s="148" t="s">
        <v>493</v>
      </c>
      <c r="G30" s="141">
        <v>500000</v>
      </c>
      <c r="H30" s="141"/>
    </row>
    <row r="31" spans="1:8" ht="60">
      <c r="A31" s="138">
        <v>902</v>
      </c>
      <c r="B31" s="154" t="s">
        <v>63</v>
      </c>
      <c r="C31" s="153" t="s">
        <v>101</v>
      </c>
      <c r="D31" s="153" t="s">
        <v>455</v>
      </c>
      <c r="E31" s="140">
        <v>244</v>
      </c>
      <c r="F31" s="36" t="s">
        <v>454</v>
      </c>
      <c r="G31" s="141">
        <v>600000</v>
      </c>
      <c r="H31" s="141">
        <v>0</v>
      </c>
    </row>
    <row r="32" spans="1:8" ht="30">
      <c r="A32" s="138">
        <v>902</v>
      </c>
      <c r="B32" s="154" t="s">
        <v>68</v>
      </c>
      <c r="C32" s="153" t="s">
        <v>97</v>
      </c>
      <c r="D32" s="153" t="s">
        <v>333</v>
      </c>
      <c r="E32" s="140">
        <v>244</v>
      </c>
      <c r="F32" s="32" t="s">
        <v>140</v>
      </c>
      <c r="G32" s="141">
        <v>150000</v>
      </c>
      <c r="H32" s="141">
        <v>0</v>
      </c>
    </row>
    <row r="33" spans="1:15">
      <c r="A33" s="138"/>
      <c r="B33" s="234" t="s">
        <v>401</v>
      </c>
      <c r="C33" s="235"/>
      <c r="D33" s="236"/>
      <c r="E33" s="149"/>
      <c r="F33" s="149"/>
      <c r="G33" s="150">
        <f>SUM(G17:G32)</f>
        <v>13887000</v>
      </c>
      <c r="H33" s="150">
        <f>SUM(H17:H32)</f>
        <v>0</v>
      </c>
    </row>
    <row r="37" spans="1:15" ht="15.75">
      <c r="G37" s="24" t="s">
        <v>427</v>
      </c>
      <c r="H37" s="24"/>
    </row>
    <row r="38" spans="1:15">
      <c r="G38" s="160" t="s">
        <v>514</v>
      </c>
      <c r="H38" s="161"/>
      <c r="I38" s="161"/>
      <c r="J38" s="161"/>
      <c r="K38" s="161"/>
      <c r="L38" s="161"/>
      <c r="M38" s="161"/>
    </row>
    <row r="39" spans="1:15">
      <c r="G39" s="161"/>
      <c r="H39" s="161"/>
      <c r="I39" s="161"/>
      <c r="J39" s="161"/>
      <c r="K39" s="161"/>
      <c r="L39" s="161"/>
      <c r="M39" s="161"/>
    </row>
    <row r="40" spans="1:15">
      <c r="G40" s="160" t="s">
        <v>510</v>
      </c>
      <c r="H40" s="161"/>
      <c r="I40" s="161"/>
      <c r="J40" s="161"/>
      <c r="K40" s="161"/>
      <c r="L40" s="161"/>
      <c r="M40" s="161"/>
      <c r="N40" s="161"/>
      <c r="O40" s="161"/>
    </row>
    <row r="41" spans="1:15">
      <c r="G41" s="160" t="s">
        <v>521</v>
      </c>
      <c r="H41" s="161"/>
      <c r="I41" s="161"/>
      <c r="J41" s="161"/>
      <c r="K41" s="161"/>
      <c r="L41" s="161"/>
      <c r="M41" s="161"/>
    </row>
    <row r="42" spans="1:15" ht="15.75">
      <c r="G42" s="131"/>
      <c r="H42" s="132"/>
      <c r="I42" s="132"/>
      <c r="J42" s="132"/>
      <c r="K42" s="132"/>
      <c r="L42" s="132"/>
      <c r="M42" s="132"/>
    </row>
    <row r="43" spans="1:15" ht="15.75">
      <c r="G43" s="131"/>
      <c r="H43" s="132"/>
      <c r="I43" s="132"/>
      <c r="J43" s="132"/>
      <c r="K43" s="132"/>
      <c r="L43" s="132"/>
      <c r="M43" s="132"/>
    </row>
    <row r="44" spans="1:15">
      <c r="A44" s="233" t="s">
        <v>418</v>
      </c>
      <c r="B44" s="233"/>
      <c r="C44" s="233"/>
      <c r="D44" s="233"/>
      <c r="E44" s="233"/>
      <c r="F44" s="233"/>
      <c r="G44" s="233"/>
      <c r="H44" s="233"/>
      <c r="I44" s="233"/>
      <c r="J44" s="233"/>
      <c r="K44" s="233"/>
      <c r="L44" s="233"/>
      <c r="M44" s="233"/>
      <c r="N44" s="233"/>
    </row>
    <row r="45" spans="1:15">
      <c r="B45" s="233" t="s">
        <v>520</v>
      </c>
      <c r="C45" s="168"/>
      <c r="D45" s="168"/>
      <c r="E45" s="168"/>
      <c r="F45" s="168"/>
      <c r="G45" s="168"/>
      <c r="H45" s="168"/>
      <c r="I45" s="168"/>
      <c r="J45" s="168"/>
      <c r="K45" s="168"/>
      <c r="L45" s="168"/>
    </row>
    <row r="46" spans="1:15">
      <c r="B46" s="134"/>
      <c r="C46" s="137"/>
      <c r="D46" s="137"/>
      <c r="E46" s="137"/>
      <c r="F46" s="137"/>
      <c r="G46" s="137"/>
      <c r="H46" s="137"/>
      <c r="I46" s="137"/>
      <c r="J46" s="137"/>
      <c r="K46" s="137"/>
      <c r="L46" s="137"/>
    </row>
    <row r="47" spans="1:15">
      <c r="H47" t="s">
        <v>424</v>
      </c>
    </row>
    <row r="48" spans="1:15">
      <c r="A48" s="237" t="s">
        <v>393</v>
      </c>
      <c r="B48" s="238"/>
      <c r="C48" s="238"/>
      <c r="D48" s="238"/>
      <c r="E48" s="208"/>
      <c r="F48" s="241" t="s">
        <v>403</v>
      </c>
      <c r="G48" s="231" t="s">
        <v>248</v>
      </c>
      <c r="H48" s="208"/>
    </row>
    <row r="49" spans="1:8">
      <c r="A49" s="239"/>
      <c r="B49" s="240"/>
      <c r="C49" s="240"/>
      <c r="D49" s="240"/>
      <c r="E49" s="212"/>
      <c r="F49" s="242"/>
      <c r="G49" s="244"/>
      <c r="H49" s="210"/>
    </row>
    <row r="50" spans="1:8">
      <c r="A50" s="220" t="s">
        <v>419</v>
      </c>
      <c r="B50" s="219" t="s">
        <v>420</v>
      </c>
      <c r="C50" s="219" t="s">
        <v>421</v>
      </c>
      <c r="D50" s="219" t="s">
        <v>422</v>
      </c>
      <c r="E50" s="219" t="s">
        <v>423</v>
      </c>
      <c r="F50" s="242"/>
      <c r="G50" s="245"/>
      <c r="H50" s="212"/>
    </row>
    <row r="51" spans="1:8" ht="30">
      <c r="A51" s="222"/>
      <c r="B51" s="219"/>
      <c r="C51" s="219"/>
      <c r="D51" s="219"/>
      <c r="E51" s="219"/>
      <c r="F51" s="243"/>
      <c r="G51" s="138" t="s">
        <v>404</v>
      </c>
      <c r="H51" s="139" t="s">
        <v>399</v>
      </c>
    </row>
    <row r="52" spans="1:8">
      <c r="A52" s="136">
        <v>1</v>
      </c>
      <c r="B52" s="135">
        <v>2</v>
      </c>
      <c r="C52" s="135">
        <v>3</v>
      </c>
      <c r="D52" s="151">
        <v>4</v>
      </c>
      <c r="E52" s="151">
        <v>5</v>
      </c>
      <c r="F52" s="151">
        <v>6</v>
      </c>
      <c r="G52" s="138">
        <v>7</v>
      </c>
      <c r="H52" s="138">
        <v>8</v>
      </c>
    </row>
    <row r="53" spans="1:8" ht="38.25">
      <c r="A53" s="138">
        <v>902</v>
      </c>
      <c r="B53" s="152" t="s">
        <v>24</v>
      </c>
      <c r="C53" s="153" t="s">
        <v>74</v>
      </c>
      <c r="D53" s="153" t="s">
        <v>405</v>
      </c>
      <c r="E53" s="140">
        <v>244</v>
      </c>
      <c r="F53" s="140" t="s">
        <v>483</v>
      </c>
      <c r="G53" s="141">
        <v>4637700</v>
      </c>
      <c r="H53" s="141">
        <v>0</v>
      </c>
    </row>
    <row r="54" spans="1:8" ht="38.25">
      <c r="A54" s="138">
        <v>902</v>
      </c>
      <c r="B54" s="152" t="s">
        <v>24</v>
      </c>
      <c r="C54" s="153" t="s">
        <v>74</v>
      </c>
      <c r="D54" s="153" t="s">
        <v>406</v>
      </c>
      <c r="E54" s="140">
        <v>244</v>
      </c>
      <c r="F54" s="140" t="s">
        <v>484</v>
      </c>
      <c r="G54" s="141">
        <v>50000</v>
      </c>
      <c r="H54" s="141">
        <v>0</v>
      </c>
    </row>
    <row r="55" spans="1:8" ht="38.25">
      <c r="A55" s="138">
        <v>902</v>
      </c>
      <c r="B55" s="152" t="s">
        <v>24</v>
      </c>
      <c r="C55" s="153" t="s">
        <v>74</v>
      </c>
      <c r="D55" s="153" t="s">
        <v>407</v>
      </c>
      <c r="E55" s="140">
        <v>244</v>
      </c>
      <c r="F55" s="140" t="s">
        <v>485</v>
      </c>
      <c r="G55" s="141">
        <v>50000</v>
      </c>
      <c r="H55" s="141">
        <v>0</v>
      </c>
    </row>
    <row r="56" spans="1:8" ht="39" thickBot="1">
      <c r="A56" s="138">
        <v>902</v>
      </c>
      <c r="B56" s="152" t="s">
        <v>24</v>
      </c>
      <c r="C56" s="153" t="s">
        <v>74</v>
      </c>
      <c r="D56" s="153" t="s">
        <v>408</v>
      </c>
      <c r="E56" s="140">
        <v>244</v>
      </c>
      <c r="F56" s="142" t="s">
        <v>486</v>
      </c>
      <c r="G56" s="141">
        <v>60000</v>
      </c>
      <c r="H56" s="141">
        <v>0</v>
      </c>
    </row>
    <row r="57" spans="1:8" ht="39" thickBot="1">
      <c r="A57" s="138">
        <v>902</v>
      </c>
      <c r="B57" s="152" t="s">
        <v>24</v>
      </c>
      <c r="C57" s="153" t="s">
        <v>74</v>
      </c>
      <c r="D57" s="153" t="s">
        <v>409</v>
      </c>
      <c r="E57" s="140">
        <v>244</v>
      </c>
      <c r="F57" s="142" t="s">
        <v>487</v>
      </c>
      <c r="G57" s="141">
        <v>52000</v>
      </c>
      <c r="H57" s="141">
        <v>0</v>
      </c>
    </row>
    <row r="58" spans="1:8" ht="26.25">
      <c r="A58" s="138">
        <v>902</v>
      </c>
      <c r="B58" s="152" t="s">
        <v>24</v>
      </c>
      <c r="C58" s="153" t="s">
        <v>74</v>
      </c>
      <c r="D58" s="153" t="s">
        <v>410</v>
      </c>
      <c r="E58" s="140">
        <v>244</v>
      </c>
      <c r="F58" s="143" t="s">
        <v>488</v>
      </c>
      <c r="G58" s="141">
        <v>25000</v>
      </c>
      <c r="H58" s="141">
        <v>0</v>
      </c>
    </row>
    <row r="59" spans="1:8" ht="25.5">
      <c r="A59" s="138">
        <v>902</v>
      </c>
      <c r="B59" s="154" t="s">
        <v>43</v>
      </c>
      <c r="C59" s="153" t="s">
        <v>101</v>
      </c>
      <c r="D59" s="153" t="s">
        <v>411</v>
      </c>
      <c r="E59" s="140">
        <v>812</v>
      </c>
      <c r="F59" s="144" t="s">
        <v>466</v>
      </c>
      <c r="G59" s="145">
        <v>300000</v>
      </c>
      <c r="H59" s="141">
        <v>0</v>
      </c>
    </row>
    <row r="60" spans="1:8" ht="38.25">
      <c r="A60" s="138">
        <v>902</v>
      </c>
      <c r="B60" s="154" t="s">
        <v>43</v>
      </c>
      <c r="C60" s="153" t="s">
        <v>101</v>
      </c>
      <c r="D60" s="153" t="s">
        <v>412</v>
      </c>
      <c r="E60" s="140">
        <v>244</v>
      </c>
      <c r="F60" s="146" t="s">
        <v>489</v>
      </c>
      <c r="G60" s="141">
        <v>400000</v>
      </c>
      <c r="H60" s="141">
        <v>0</v>
      </c>
    </row>
    <row r="61" spans="1:8" ht="39">
      <c r="A61" s="138">
        <v>902</v>
      </c>
      <c r="B61" s="154" t="s">
        <v>43</v>
      </c>
      <c r="C61" s="153" t="s">
        <v>113</v>
      </c>
      <c r="D61" s="153" t="s">
        <v>413</v>
      </c>
      <c r="E61" s="140">
        <v>244</v>
      </c>
      <c r="F61" s="147" t="s">
        <v>490</v>
      </c>
      <c r="G61" s="141">
        <v>300000</v>
      </c>
      <c r="H61" s="141">
        <v>0</v>
      </c>
    </row>
    <row r="62" spans="1:8" ht="38.25">
      <c r="A62" s="138">
        <v>902</v>
      </c>
      <c r="B62" s="154" t="s">
        <v>101</v>
      </c>
      <c r="C62" s="153" t="s">
        <v>26</v>
      </c>
      <c r="D62" s="153" t="s">
        <v>414</v>
      </c>
      <c r="E62" s="140">
        <v>244</v>
      </c>
      <c r="F62" s="140" t="s">
        <v>491</v>
      </c>
      <c r="G62" s="141">
        <v>500000</v>
      </c>
      <c r="H62" s="141">
        <v>0</v>
      </c>
    </row>
    <row r="63" spans="1:8" ht="45">
      <c r="A63" s="138">
        <v>902</v>
      </c>
      <c r="B63" s="154" t="s">
        <v>63</v>
      </c>
      <c r="C63" s="153" t="s">
        <v>101</v>
      </c>
      <c r="D63" s="153" t="s">
        <v>415</v>
      </c>
      <c r="E63" s="140">
        <v>244</v>
      </c>
      <c r="F63" s="36" t="s">
        <v>400</v>
      </c>
      <c r="G63" s="141">
        <v>100000</v>
      </c>
      <c r="H63" s="141">
        <v>0</v>
      </c>
    </row>
    <row r="64" spans="1:8" ht="25.5">
      <c r="A64" s="138">
        <v>902</v>
      </c>
      <c r="B64" s="154" t="s">
        <v>68</v>
      </c>
      <c r="C64" s="153" t="s">
        <v>26</v>
      </c>
      <c r="D64" s="153" t="s">
        <v>542</v>
      </c>
      <c r="E64" s="140">
        <v>360</v>
      </c>
      <c r="F64" s="140" t="s">
        <v>492</v>
      </c>
      <c r="G64" s="141">
        <v>5662300</v>
      </c>
      <c r="H64" s="141">
        <v>0</v>
      </c>
    </row>
    <row r="65" spans="1:8" ht="25.5">
      <c r="A65" s="138">
        <v>902</v>
      </c>
      <c r="B65" s="154" t="s">
        <v>104</v>
      </c>
      <c r="C65" s="153" t="s">
        <v>24</v>
      </c>
      <c r="D65" s="153" t="s">
        <v>416</v>
      </c>
      <c r="E65" s="140">
        <v>244</v>
      </c>
      <c r="F65" s="140" t="s">
        <v>472</v>
      </c>
      <c r="G65" s="141">
        <v>500000</v>
      </c>
      <c r="H65" s="141">
        <v>0</v>
      </c>
    </row>
    <row r="66" spans="1:8" ht="25.5">
      <c r="A66" s="138">
        <v>902</v>
      </c>
      <c r="B66" s="154" t="s">
        <v>157</v>
      </c>
      <c r="C66" s="153" t="s">
        <v>43</v>
      </c>
      <c r="D66" s="153" t="s">
        <v>543</v>
      </c>
      <c r="E66" s="140">
        <v>244</v>
      </c>
      <c r="F66" s="148" t="s">
        <v>493</v>
      </c>
      <c r="G66" s="141">
        <v>500000</v>
      </c>
      <c r="H66" s="141"/>
    </row>
    <row r="67" spans="1:8" ht="60">
      <c r="A67" s="138">
        <v>902</v>
      </c>
      <c r="B67" s="154" t="s">
        <v>63</v>
      </c>
      <c r="C67" s="153" t="s">
        <v>101</v>
      </c>
      <c r="D67" s="153" t="s">
        <v>455</v>
      </c>
      <c r="E67" s="140">
        <v>612</v>
      </c>
      <c r="F67" s="36" t="s">
        <v>454</v>
      </c>
      <c r="G67" s="141">
        <v>600000</v>
      </c>
      <c r="H67" s="141">
        <v>0</v>
      </c>
    </row>
    <row r="68" spans="1:8" ht="30">
      <c r="A68" s="138">
        <v>902</v>
      </c>
      <c r="B68" s="154" t="s">
        <v>68</v>
      </c>
      <c r="C68" s="153" t="s">
        <v>97</v>
      </c>
      <c r="D68" s="153" t="s">
        <v>333</v>
      </c>
      <c r="E68" s="140">
        <v>322</v>
      </c>
      <c r="F68" s="32" t="s">
        <v>140</v>
      </c>
      <c r="G68" s="141">
        <v>150000</v>
      </c>
      <c r="H68" s="141">
        <v>0</v>
      </c>
    </row>
    <row r="69" spans="1:8">
      <c r="A69" s="138"/>
      <c r="B69" s="234" t="s">
        <v>401</v>
      </c>
      <c r="C69" s="235"/>
      <c r="D69" s="236"/>
      <c r="E69" s="155"/>
      <c r="F69" s="155"/>
      <c r="G69" s="150">
        <f>SUM(G53:G68)</f>
        <v>13887000</v>
      </c>
      <c r="H69" s="150">
        <f>SUM(H53:H68)</f>
        <v>0</v>
      </c>
    </row>
  </sheetData>
  <mergeCells count="28">
    <mergeCell ref="B33:D33"/>
    <mergeCell ref="A12:E13"/>
    <mergeCell ref="F12:F15"/>
    <mergeCell ref="G12:H14"/>
    <mergeCell ref="A14:A15"/>
    <mergeCell ref="B14:B15"/>
    <mergeCell ref="C14:C15"/>
    <mergeCell ref="D14:D15"/>
    <mergeCell ref="E14:E15"/>
    <mergeCell ref="G2:M3"/>
    <mergeCell ref="G4:O4"/>
    <mergeCell ref="G5:M5"/>
    <mergeCell ref="A8:N8"/>
    <mergeCell ref="B9:L9"/>
    <mergeCell ref="G38:M39"/>
    <mergeCell ref="G40:O40"/>
    <mergeCell ref="G41:M41"/>
    <mergeCell ref="A44:N44"/>
    <mergeCell ref="B45:L45"/>
    <mergeCell ref="B69:D69"/>
    <mergeCell ref="A48:E49"/>
    <mergeCell ref="F48:F51"/>
    <mergeCell ref="G48:H50"/>
    <mergeCell ref="A50:A51"/>
    <mergeCell ref="B50:B51"/>
    <mergeCell ref="C50:C51"/>
    <mergeCell ref="D50:D51"/>
    <mergeCell ref="E50:E51"/>
  </mergeCells>
  <pageMargins left="0.7" right="0.7" top="0.75" bottom="0.75" header="0.3" footer="0.3"/>
  <pageSetup paperSize="9" scale="3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3:N22"/>
  <sheetViews>
    <sheetView zoomScaleNormal="100" workbookViewId="0">
      <selection activeCell="L18" sqref="L18:M18"/>
    </sheetView>
  </sheetViews>
  <sheetFormatPr defaultRowHeight="15"/>
  <sheetData>
    <row r="3" spans="1:14" ht="15.75">
      <c r="H3" s="24" t="s">
        <v>439</v>
      </c>
      <c r="I3" s="24"/>
    </row>
    <row r="4" spans="1:14" ht="42.75" customHeight="1">
      <c r="H4" s="160" t="s">
        <v>514</v>
      </c>
      <c r="I4" s="161"/>
      <c r="J4" s="161"/>
      <c r="K4" s="161"/>
    </row>
    <row r="5" spans="1:14">
      <c r="H5" s="161"/>
      <c r="I5" s="161"/>
      <c r="J5" s="161"/>
      <c r="K5" s="161"/>
    </row>
    <row r="6" spans="1:14" ht="66" customHeight="1">
      <c r="H6" s="160" t="s">
        <v>510</v>
      </c>
      <c r="I6" s="161"/>
      <c r="J6" s="161"/>
      <c r="K6" s="161"/>
    </row>
    <row r="7" spans="1:14" ht="43.5" customHeight="1">
      <c r="H7" s="160" t="s">
        <v>522</v>
      </c>
      <c r="I7" s="161"/>
      <c r="J7" s="161"/>
      <c r="K7" s="161"/>
    </row>
    <row r="10" spans="1:14">
      <c r="A10" s="233" t="s">
        <v>428</v>
      </c>
      <c r="B10" s="233"/>
      <c r="C10" s="233"/>
      <c r="D10" s="233"/>
      <c r="E10" s="233"/>
      <c r="F10" s="233"/>
      <c r="G10" s="233"/>
      <c r="H10" s="233"/>
      <c r="I10" s="233"/>
      <c r="J10" s="233"/>
      <c r="K10" s="233"/>
      <c r="L10" s="233"/>
      <c r="M10" s="233"/>
      <c r="N10" s="233"/>
    </row>
    <row r="11" spans="1:14">
      <c r="A11" s="233" t="s">
        <v>523</v>
      </c>
      <c r="B11" s="233"/>
      <c r="C11" s="233"/>
      <c r="D11" s="233"/>
      <c r="E11" s="233"/>
      <c r="F11" s="233"/>
      <c r="G11" s="233"/>
      <c r="H11" s="233"/>
      <c r="I11" s="233"/>
      <c r="J11" s="233"/>
      <c r="K11" s="233"/>
      <c r="L11" s="233"/>
    </row>
    <row r="14" spans="1:14">
      <c r="M14" t="s">
        <v>436</v>
      </c>
    </row>
    <row r="15" spans="1:14">
      <c r="A15" s="249" t="s">
        <v>429</v>
      </c>
      <c r="B15" s="264"/>
      <c r="C15" s="250"/>
      <c r="D15" s="249" t="s">
        <v>430</v>
      </c>
      <c r="E15" s="264"/>
      <c r="F15" s="264"/>
      <c r="G15" s="264"/>
      <c r="H15" s="264"/>
      <c r="I15" s="250"/>
      <c r="J15" s="249" t="s">
        <v>506</v>
      </c>
      <c r="K15" s="250"/>
      <c r="L15" s="249" t="s">
        <v>524</v>
      </c>
      <c r="M15" s="250"/>
    </row>
    <row r="16" spans="1:14">
      <c r="A16" s="251">
        <v>1</v>
      </c>
      <c r="B16" s="263"/>
      <c r="C16" s="252"/>
      <c r="D16" s="251">
        <v>2</v>
      </c>
      <c r="E16" s="263"/>
      <c r="F16" s="263"/>
      <c r="G16" s="263"/>
      <c r="H16" s="263"/>
      <c r="I16" s="252"/>
      <c r="J16" s="251">
        <v>3</v>
      </c>
      <c r="K16" s="252"/>
      <c r="L16" s="251">
        <v>4</v>
      </c>
      <c r="M16" s="252"/>
    </row>
    <row r="17" spans="1:13" ht="46.5" customHeight="1">
      <c r="A17" s="257" t="s">
        <v>447</v>
      </c>
      <c r="B17" s="258"/>
      <c r="C17" s="259"/>
      <c r="D17" s="246" t="s">
        <v>431</v>
      </c>
      <c r="E17" s="248"/>
      <c r="F17" s="248"/>
      <c r="G17" s="248"/>
      <c r="H17" s="248"/>
      <c r="I17" s="247"/>
      <c r="J17" s="253">
        <v>4968800</v>
      </c>
      <c r="K17" s="254"/>
      <c r="L17" s="253">
        <v>4817900</v>
      </c>
      <c r="M17" s="254"/>
    </row>
    <row r="18" spans="1:13" ht="33.75" customHeight="1">
      <c r="A18" s="257" t="s">
        <v>448</v>
      </c>
      <c r="B18" s="258"/>
      <c r="C18" s="259"/>
      <c r="D18" s="246" t="s">
        <v>432</v>
      </c>
      <c r="E18" s="248"/>
      <c r="F18" s="248"/>
      <c r="G18" s="248"/>
      <c r="H18" s="248"/>
      <c r="I18" s="247"/>
      <c r="J18" s="253">
        <v>7400000</v>
      </c>
      <c r="K18" s="254"/>
      <c r="L18" s="253">
        <v>7400000</v>
      </c>
      <c r="M18" s="254"/>
    </row>
    <row r="19" spans="1:13" ht="48" customHeight="1">
      <c r="A19" s="257" t="s">
        <v>437</v>
      </c>
      <c r="B19" s="258"/>
      <c r="C19" s="259"/>
      <c r="D19" s="246" t="s">
        <v>433</v>
      </c>
      <c r="E19" s="248"/>
      <c r="F19" s="248"/>
      <c r="G19" s="248"/>
      <c r="H19" s="248"/>
      <c r="I19" s="247"/>
      <c r="J19" s="253">
        <v>336000</v>
      </c>
      <c r="K19" s="254"/>
      <c r="L19" s="253">
        <v>336000</v>
      </c>
      <c r="M19" s="254"/>
    </row>
    <row r="20" spans="1:13" ht="36.75" customHeight="1">
      <c r="A20" s="257" t="s">
        <v>438</v>
      </c>
      <c r="B20" s="258"/>
      <c r="C20" s="259"/>
      <c r="D20" s="246" t="s">
        <v>434</v>
      </c>
      <c r="E20" s="248"/>
      <c r="F20" s="248"/>
      <c r="G20" s="248"/>
      <c r="H20" s="248"/>
      <c r="I20" s="247"/>
      <c r="J20" s="253">
        <v>500000</v>
      </c>
      <c r="K20" s="254"/>
      <c r="L20" s="253">
        <v>500000</v>
      </c>
      <c r="M20" s="254"/>
    </row>
    <row r="21" spans="1:13">
      <c r="A21" s="260" t="s">
        <v>435</v>
      </c>
      <c r="B21" s="261"/>
      <c r="C21" s="262"/>
      <c r="D21" s="260"/>
      <c r="E21" s="261"/>
      <c r="F21" s="261"/>
      <c r="G21" s="261"/>
      <c r="H21" s="261"/>
      <c r="I21" s="262"/>
      <c r="J21" s="255">
        <f>J17+J18+J19+J20</f>
        <v>13204800</v>
      </c>
      <c r="K21" s="256"/>
      <c r="L21" s="255">
        <f>L17+L18+L19+L20</f>
        <v>13053900</v>
      </c>
      <c r="M21" s="256"/>
    </row>
    <row r="22" spans="1:13">
      <c r="A22" s="246"/>
      <c r="B22" s="248"/>
      <c r="C22" s="247"/>
      <c r="D22" s="246"/>
      <c r="E22" s="248"/>
      <c r="F22" s="248"/>
      <c r="G22" s="248"/>
      <c r="H22" s="248"/>
      <c r="I22" s="247"/>
      <c r="J22" s="246"/>
      <c r="K22" s="247"/>
      <c r="L22" s="246"/>
      <c r="M22" s="247"/>
    </row>
  </sheetData>
  <mergeCells count="37">
    <mergeCell ref="A15:C15"/>
    <mergeCell ref="D15:I15"/>
    <mergeCell ref="J15:K15"/>
    <mergeCell ref="H4:K5"/>
    <mergeCell ref="H6:K6"/>
    <mergeCell ref="H7:K7"/>
    <mergeCell ref="A10:N10"/>
    <mergeCell ref="A11:L11"/>
    <mergeCell ref="A16:C16"/>
    <mergeCell ref="D16:I16"/>
    <mergeCell ref="J16:K16"/>
    <mergeCell ref="A17:C17"/>
    <mergeCell ref="D17:I17"/>
    <mergeCell ref="J17:K17"/>
    <mergeCell ref="J21:K21"/>
    <mergeCell ref="A18:C18"/>
    <mergeCell ref="D18:I18"/>
    <mergeCell ref="J18:K18"/>
    <mergeCell ref="A19:C19"/>
    <mergeCell ref="D19:I19"/>
    <mergeCell ref="J19:K19"/>
    <mergeCell ref="L22:M22"/>
    <mergeCell ref="A22:C22"/>
    <mergeCell ref="D22:I22"/>
    <mergeCell ref="J22:K22"/>
    <mergeCell ref="L15:M15"/>
    <mergeCell ref="L16:M16"/>
    <mergeCell ref="L17:M17"/>
    <mergeCell ref="L18:M18"/>
    <mergeCell ref="L19:M19"/>
    <mergeCell ref="L20:M20"/>
    <mergeCell ref="L21:M21"/>
    <mergeCell ref="A20:C20"/>
    <mergeCell ref="D20:I20"/>
    <mergeCell ref="J20:K20"/>
    <mergeCell ref="A21:C21"/>
    <mergeCell ref="D21:I21"/>
  </mergeCells>
  <pageMargins left="0.70866141732283472" right="0.70866141732283472" top="0.74803149606299213" bottom="0.74803149606299213" header="0.31496062992125984" footer="0.31496062992125984"/>
  <pageSetup paperSize="9" scale="9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4:O17"/>
  <sheetViews>
    <sheetView zoomScaleNormal="100" workbookViewId="0">
      <selection activeCell="U19" sqref="U19"/>
    </sheetView>
  </sheetViews>
  <sheetFormatPr defaultRowHeight="15"/>
  <cols>
    <col min="15" max="15" width="21.42578125" customWidth="1"/>
  </cols>
  <sheetData>
    <row r="4" spans="1:15" ht="15.75">
      <c r="F4" s="100" t="s">
        <v>446</v>
      </c>
    </row>
    <row r="5" spans="1:15" ht="23.25" hidden="1" customHeight="1">
      <c r="F5" s="160" t="s">
        <v>456</v>
      </c>
      <c r="G5" s="161"/>
      <c r="H5" s="161"/>
      <c r="I5" s="161"/>
      <c r="J5" s="161"/>
      <c r="K5" s="161"/>
      <c r="L5" s="161"/>
    </row>
    <row r="6" spans="1:15" ht="36" customHeight="1">
      <c r="F6" s="161"/>
      <c r="G6" s="161"/>
      <c r="H6" s="161"/>
      <c r="I6" s="161"/>
      <c r="J6" s="161"/>
      <c r="K6" s="161"/>
      <c r="L6" s="161"/>
    </row>
    <row r="7" spans="1:15" ht="37.5" customHeight="1">
      <c r="F7" s="160" t="s">
        <v>525</v>
      </c>
      <c r="G7" s="161"/>
      <c r="H7" s="161"/>
      <c r="I7" s="161"/>
      <c r="J7" s="161"/>
      <c r="K7" s="161"/>
      <c r="L7" s="161"/>
      <c r="M7" s="161"/>
      <c r="N7" s="161"/>
    </row>
    <row r="8" spans="1:15">
      <c r="F8" s="160" t="s">
        <v>526</v>
      </c>
      <c r="G8" s="161"/>
      <c r="H8" s="161"/>
      <c r="I8" s="161"/>
      <c r="J8" s="161"/>
      <c r="K8" s="161"/>
      <c r="L8" s="161"/>
    </row>
    <row r="9" spans="1:15" ht="15.75">
      <c r="F9" s="118"/>
      <c r="G9" s="119"/>
      <c r="H9" s="119"/>
      <c r="I9" s="119"/>
      <c r="J9" s="119"/>
      <c r="K9" s="119"/>
      <c r="L9" s="119"/>
    </row>
    <row r="10" spans="1:15" ht="51" customHeight="1">
      <c r="B10" s="233" t="s">
        <v>527</v>
      </c>
      <c r="C10" s="233"/>
      <c r="D10" s="233"/>
      <c r="E10" s="233"/>
      <c r="F10" s="233"/>
      <c r="G10" s="161"/>
      <c r="H10" s="161"/>
    </row>
    <row r="11" spans="1:15">
      <c r="B11" s="233"/>
      <c r="C11" s="233"/>
      <c r="D11" s="233"/>
      <c r="E11" s="233"/>
      <c r="F11" s="233"/>
    </row>
    <row r="12" spans="1:15">
      <c r="O12" t="s">
        <v>445</v>
      </c>
    </row>
    <row r="13" spans="1:15">
      <c r="A13" s="281" t="s">
        <v>440</v>
      </c>
      <c r="B13" s="270" t="s">
        <v>441</v>
      </c>
      <c r="C13" s="271"/>
      <c r="D13" s="271"/>
      <c r="E13" s="271"/>
      <c r="F13" s="277"/>
      <c r="G13" s="270" t="s">
        <v>442</v>
      </c>
      <c r="H13" s="271"/>
      <c r="I13" s="272"/>
      <c r="J13" s="273"/>
      <c r="K13" s="270" t="s">
        <v>443</v>
      </c>
      <c r="L13" s="271"/>
      <c r="M13" s="272"/>
      <c r="N13" s="273"/>
      <c r="O13" s="281" t="s">
        <v>444</v>
      </c>
    </row>
    <row r="14" spans="1:15">
      <c r="A14" s="282"/>
      <c r="B14" s="278"/>
      <c r="C14" s="279"/>
      <c r="D14" s="279"/>
      <c r="E14" s="279"/>
      <c r="F14" s="280"/>
      <c r="G14" s="274"/>
      <c r="H14" s="275"/>
      <c r="I14" s="275"/>
      <c r="J14" s="276"/>
      <c r="K14" s="274"/>
      <c r="L14" s="275"/>
      <c r="M14" s="275"/>
      <c r="N14" s="276"/>
      <c r="O14" s="282"/>
    </row>
    <row r="15" spans="1:15" ht="28.5" customHeight="1">
      <c r="A15" s="228"/>
      <c r="B15" s="274"/>
      <c r="C15" s="275"/>
      <c r="D15" s="275"/>
      <c r="E15" s="275"/>
      <c r="F15" s="276"/>
      <c r="G15" s="249" t="s">
        <v>453</v>
      </c>
      <c r="H15" s="250"/>
      <c r="I15" s="249" t="s">
        <v>528</v>
      </c>
      <c r="J15" s="250"/>
      <c r="K15" s="249" t="s">
        <v>453</v>
      </c>
      <c r="L15" s="250"/>
      <c r="M15" s="249" t="s">
        <v>528</v>
      </c>
      <c r="N15" s="250"/>
      <c r="O15" s="283"/>
    </row>
    <row r="16" spans="1:15">
      <c r="A16" s="157">
        <v>1</v>
      </c>
      <c r="B16" s="251">
        <v>2</v>
      </c>
      <c r="C16" s="263"/>
      <c r="D16" s="263"/>
      <c r="E16" s="263"/>
      <c r="F16" s="252"/>
      <c r="G16" s="251">
        <v>3</v>
      </c>
      <c r="H16" s="252"/>
      <c r="I16" s="251">
        <v>4</v>
      </c>
      <c r="J16" s="252"/>
      <c r="K16" s="251">
        <v>5</v>
      </c>
      <c r="L16" s="252"/>
      <c r="M16" s="251">
        <v>6</v>
      </c>
      <c r="N16" s="252"/>
      <c r="O16" s="158">
        <v>7</v>
      </c>
    </row>
    <row r="17" spans="1:15" ht="69" customHeight="1">
      <c r="A17" s="156">
        <v>1</v>
      </c>
      <c r="B17" s="267" t="s">
        <v>349</v>
      </c>
      <c r="C17" s="268"/>
      <c r="D17" s="268"/>
      <c r="E17" s="268"/>
      <c r="F17" s="269"/>
      <c r="G17" s="265">
        <v>0</v>
      </c>
      <c r="H17" s="266"/>
      <c r="I17" s="265">
        <v>0</v>
      </c>
      <c r="J17" s="266"/>
      <c r="K17" s="265">
        <v>0</v>
      </c>
      <c r="L17" s="266"/>
      <c r="M17" s="265">
        <v>0</v>
      </c>
      <c r="N17" s="266"/>
      <c r="O17" s="159"/>
    </row>
  </sheetData>
  <mergeCells count="24">
    <mergeCell ref="K16:L16"/>
    <mergeCell ref="M16:N16"/>
    <mergeCell ref="K17:L17"/>
    <mergeCell ref="M17:N17"/>
    <mergeCell ref="O13:O15"/>
    <mergeCell ref="G13:J14"/>
    <mergeCell ref="B13:F15"/>
    <mergeCell ref="A13:A15"/>
    <mergeCell ref="K13:N14"/>
    <mergeCell ref="K15:L15"/>
    <mergeCell ref="M15:N15"/>
    <mergeCell ref="G15:H15"/>
    <mergeCell ref="I15:J15"/>
    <mergeCell ref="F5:L6"/>
    <mergeCell ref="B11:F11"/>
    <mergeCell ref="F7:N7"/>
    <mergeCell ref="F8:L8"/>
    <mergeCell ref="B10:H10"/>
    <mergeCell ref="I17:J17"/>
    <mergeCell ref="B16:F16"/>
    <mergeCell ref="G16:H16"/>
    <mergeCell ref="I16:J16"/>
    <mergeCell ref="B17:F17"/>
    <mergeCell ref="G17:H17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Прил.4 ист</vt:lpstr>
      <vt:lpstr>Прил.6 Расходы</vt:lpstr>
      <vt:lpstr>Прил.8 Ведомств.стр.</vt:lpstr>
      <vt:lpstr>Прил 10, Прил 11 Перечень МП</vt:lpstr>
      <vt:lpstr>Прил.13,14 Фин. МП</vt:lpstr>
      <vt:lpstr>Прил 16 ПНО</vt:lpstr>
      <vt:lpstr>Прил 18 Прогр</vt:lpstr>
      <vt:lpstr>'Прил.4 ист'!Область_печати</vt:lpstr>
      <vt:lpstr>'Прил.6 Расходы'!Область_печати</vt:lpstr>
      <vt:lpstr>'Прил.8 Ведомств.стр.'!Область_печати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2025-11-14T00:52:29Z</dcterms:modified>
</cp:coreProperties>
</file>